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8EF9D7E7-D32D-44EF-9FB9-619FFD72799D}" xr6:coauthVersionLast="36" xr6:coauthVersionMax="36" xr10:uidLastSave="{00000000-0000-0000-0000-000000000000}"/>
  <bookViews>
    <workbookView xWindow="0" yWindow="0" windowWidth="28800" windowHeight="12690" xr2:uid="{00000000-000D-0000-FFFF-FFFF00000000}"/>
  </bookViews>
  <sheets>
    <sheet name="2026" sheetId="10" r:id="rId1"/>
    <sheet name="2025" sheetId="9" r:id="rId2"/>
    <sheet name="2024" sheetId="8" r:id="rId3"/>
    <sheet name="2023" sheetId="6" r:id="rId4"/>
    <sheet name="2022" sheetId="4" r:id="rId5"/>
    <sheet name="2021" sheetId="3" r:id="rId6"/>
    <sheet name="2020" sheetId="2" r:id="rId7"/>
    <sheet name="2019" sheetId="1" r:id="rId8"/>
  </sheets>
  <definedNames>
    <definedName name="SdCt00fa8925caeb46f8bd77d0d81526b3b6_0" comment="sc㞂⃲ˡ⁜ꁢҰᎁ鰠┃_xd81d_혊쀻棡!Ⰱ뀄혉逕쁓żơ_x0019_䔊恥_x000e_Č̘澝蠀뉃鎉蕤풙Ꟃ_x001a_蚈衅ಬꐀब줐˲℈짎䰁颖ഠખĦ㈧ဂ헚䊊଀ᛊ䖚厈崛༔鸖쇇龘䱐鉎ᩎ䅉嬥䋝協静ὐ_xd8c0_곂󅫚뇅쓓_xdbda_럀⠰됢㬪⎉ം_x0018_䪁谰證㢅㞐呂䓀ၒ运谩虴鳒웘膫駚ܾ兒窵墵ୌꊡ귃蝮뽪ꇰ了떧쿐Ⓞ∜⤖諄䙣ঔ_xd928_핋찲夷諍憲_xd9bd_牧㾑䍍甩Ꮟ来筄踭⼷펮觩ɔ䉂㪚輒퀁␠䱞脙ᴖ螥ᛕ呾䷩瓄_xdc71_锓ľ걈먠⾻䟧⿺˺ﵲᴡ騴ꎍ캠噻∕즔饥ꫜ亴_xd9ca_պ⒪ֺ㕝钡쩌ﮓᖔ讖᪖꺑ℰ롓ጉ倀卫톘ᰀᚆ謇浀ǔ詴䘓ᚒ 安遘ؽ㭑拐Ƥ頀佘ڿ㡞⿒䀡졨_x0007_␠_xd9d6_隖笇ྍ扢쀀㨀̷⹫켷向嚤殝_xdcf2_◖㪿ซ뱓ă౭ᨖ윎_xde8b_傋뇥坍턊葀⣃頓" localSheetId="6">'2020'!$C$10:$D$38</definedName>
    <definedName name="SdCt00fa8925caeb46f8bd77d0d81526b3b6_1" localSheetId="6">'2020'!$C$10:$D$38</definedName>
    <definedName name="SdCt2c5d86ae364d4e1ea929943c8a90efc5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6">'2020'!$C$10:$D$38</definedName>
    <definedName name="SdCt2c5d86ae364d4e1ea929943c8a90efc5_1" comment="sc탍ㄵ틦亳‖⬾㤾妆똏싀䚖៉쀀쳇郍检偉쇐哏椡笔氊왆꽍戠ꠢ_x0001_᧰箌Б㢨ҁ턦킎ᙸ帓谉쁔촛₍襫樱斄̓纬禁욖怀۫扸ᐅ椸僆㠨⑈ܣ₃李葱᫙蠼ꖪŘᩑቅ酼ԑ዁視閦釤攖㊖䴕鱦_xd975_⨙柡䙬ɥ餒닂ꌲꀵ瀼ἅ􌐗揙ᗬ腊꠲貁蛼䀎Ⲕㄠᴃ䀀_x0000_䶕湟얖∲£夠๘珥ఝ區,笿Ẫ仙绠噵_xdd4d_ྻຈ쮞豝݀l_xdd5d_ה锹䬚낌ࠊޒ筪쌭뢛꾈쁕蒎℀_x0000_" localSheetId="6">'2020'!$C$10:$D$38</definedName>
    <definedName name="SdCt3bdf57943a6f4564baa5c8fa0d2b5ec7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6">'2020'!$A$9:$D$38</definedName>
    <definedName name="SdCt3bdf57943a6f4564baa5c8fa0d2b5ec7_1" comment="sc탍ㄵ틦亳‖⬾㤾妆똏싀䚖៉쀀쳇郍检偉쇐哏椡笔氊왆꽍戠ꠢ_x0001_᧰箌Б㢨ҁ턦킎ᙸ帓谉쁔촛₍襫樱斄̓纬禁욖怀۫扸ᐅ椸僆㠨⑈ܣ₃李葱᫙蠼ꖪŘᩑቅ酼ԑ዁視閦釤攖㊖䴕鱦_xd975_⨙柡䙬ɥ餒닂ꌲꀵ瀼ἅ􌐗揙ᗬ腊꠲貁蛼䀎Ⲕㄠᴃ䀀_x0000_䶕湟얖∲£夠๘珥ఝ區,笿Ẫ仙绠噵_xdd4d_ྻຈ쮞豝݀l_xdd5d_ה锹䬚낌ࠊޒ筪쌭뢛꾈쁕蒎℀_x0000_" localSheetId="6">'2020'!$A$9:$D$38</definedName>
    <definedName name="SdCt758fde5a46eb47fda7176fad15b5af38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譆ꬍ㝇䰚魭鵇㫞弯嬠ㅳౢ煄讅ℇ䩥늹ᖚ썩截䱤Ꜳ藊˝枞㗣叆絬贮㍗脽羞〢ᜅ䔡ጘ瓎ᬳௌ硊ᶩἩ怂䡁졼혱푩謻键镽ᯛ除ꝼ婿ᜠ㮧苙ꌈ棜洈ŷࡑ䔢곸ꠂ唫䛊妥玅䛧睐㲞鍒䮮꺨덒纭ͽ⮬ঌ腙錓帬_xd935_蕛車ꐦᜊ䈠_x0005_ᆰ豂쀢_xd8b0_⇔_x001d_庤┓遌ꨀ㖺餅脑鄝ṋ_x001a_岀ӵ舊哭컷灍Ꝇ堀牊䞨﫩냤_xde72_ⰀǀΤ㢁篈ǰኣ䀅澯၈ഓ䋖" localSheetId="4">'2022'!$H$18:$N$25</definedName>
    <definedName name="SdCt758fde5a46eb47fda7176fad15b5af38_1" comment="sc⣶ꘈ税_xd840__xda10_㬀̳ܣȁޚ怅œ೉׬憗줙檽㖈芠蠀ѧ셮【䓢ꀒⱨ쯪阑蹯벥識ᙜ鯤塀㐈േ虴慦_x0000_溶➁䂖ꎓዅృ芍蒀爿ࢂࠬᖊ葡塣昢ᩏ鲖虡_xd86e_ៃࠚƩ੦鞄ᅣⅤ평ᩬ֤䰝䡙詎ᱥ據㋂ꅒꀹ瀼ἆ_xdab1_掄那굯ሠ銀倃謠ꞛ퀀㬓_x0000_ဥ쥚咔Յ袌耨蹈࢖ᰩ䌌哐_x000b_Ềᙑයꔉ絙靮żΠ勇뱗䀀氍崄힥呡뀨ṋ脩춨풲㫎ꓕ鄀_x0000_" localSheetId="4">'2022'!$H$18:$N$25</definedName>
    <definedName name="SdCt78c8b8b2f26f4693b18f52a133bc4f6e_0" localSheetId="6">'2020'!$A$9:$D$38</definedName>
    <definedName name="SdCt78c8b8b2f26f4693b18f52a133bc4f6e_1" localSheetId="6">'2020'!$A$9:$D$38</definedName>
    <definedName name="SdCtd6d72652014e413e955eafc4e7097d2b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6">'2020'!$C$10:$D$38</definedName>
    <definedName name="SdCtd6d72652014e413e955eafc4e7097d2b_1" comment="sc탍ㄵ틦亳‖⬾㤾妆똏싀䚖៉쀀쳇郍检偉쇐哏椡笔氊왆꽍戠ꠢ_x0001_᧰箌Б㢨ҁ턦킎ᙸ帓谉쁔촛₍襫樱斄̓纬禁욖怀۫扸ᐅ椸僆㠨⑈ܣ₃李葱᫙蠼ꖪŘᩑቅ酼ԑ዁視閦釤攖㊖䴕鱦_xd975_⨙柡䙬ɥ餒닂ꌲꀵ瀼ἅ􌐗揙ᗬ腊꠲貁蛼䀎Ⲕㄠᴃ䀀_x0000_䶕湟얖∲£夠๘珥ఝ區,笿Ẫ仙绠噵_xdd4d_ྻຈ쮞豝݀l_xdd5d_ה锹䬚낌ࠊޒ筪쌭뢛꾈쁕蒎℀_x0000_" localSheetId="6">'2020'!$C$10:$D$38</definedName>
    <definedName name="SdCteae2e85376e14348b7d578819a27b17b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7">'2019'!$A$9:$D$38</definedName>
    <definedName name="SdCteae2e85376e14348b7d578819a27b17b_1" comment="sc탍ㄵ틦亳‖⬾㤾妆똏싀䚖៉쀀쳇郍检偉쇐哏椡笔氊왆꽍戠ꠢ_x0001_᧰箌Б㢨ҁ턦킎ᙸ帓谉쁔촛₍襫樱斄̓纬禁욖怀۫扸ᐅ椸僆㠨⑈ܣ₃李葱᫙蠼ꖪŘᩑቅ酼ԑ዁視閦釤攖㊖䴕鱦_xd975_⨙柡䙬ɥ餒닂ꌲꀵ瀼ἅ􌐗揙ᗬ腊꠲貁蛼䀎Ⲕㄠᴃ䀀_x0000_䶕湟얖∲£夠๘珥ఝ區,笿Ẫ仙绠噵_xdd4d_ྻຈ쮞豝݀l_xdd5d_ה锹䬚낌ࠊޒ筪쌭뢛꾈쁕蒎℀_x0000_" localSheetId="7">'2019'!$A$9:$D$38</definedName>
  </definedNames>
  <calcPr calcId="191029"/>
</workbook>
</file>

<file path=xl/calcChain.xml><?xml version="1.0" encoding="utf-8"?>
<calcChain xmlns="http://schemas.openxmlformats.org/spreadsheetml/2006/main">
  <c r="C18" i="9" l="1"/>
  <c r="D18" i="9"/>
  <c r="C18" i="10" l="1"/>
  <c r="D18" i="10"/>
  <c r="I12" i="10" l="1"/>
  <c r="I13" i="10" l="1"/>
  <c r="A6" i="10" s="1"/>
  <c r="C39" i="10" l="1"/>
  <c r="D39" i="10" s="1"/>
  <c r="C38" i="10"/>
  <c r="D38" i="10" s="1"/>
  <c r="C34" i="10"/>
  <c r="C30" i="10"/>
  <c r="D30" i="10" s="1"/>
  <c r="C26" i="10"/>
  <c r="D26" i="10" s="1"/>
  <c r="C22" i="10"/>
  <c r="D22" i="10" s="1"/>
  <c r="C17" i="10"/>
  <c r="D17" i="10" s="1"/>
  <c r="C10" i="10"/>
  <c r="D10" i="10" s="1"/>
  <c r="C13" i="10"/>
  <c r="D13" i="10" s="1"/>
  <c r="B6" i="10"/>
  <c r="C33" i="10"/>
  <c r="D33" i="10" s="1"/>
  <c r="C29" i="10"/>
  <c r="D29" i="10" s="1"/>
  <c r="C25" i="10"/>
  <c r="D25" i="10" s="1"/>
  <c r="C16" i="10"/>
  <c r="D16" i="10" s="1"/>
  <c r="C37" i="10"/>
  <c r="D37" i="10" s="1"/>
  <c r="C21" i="10"/>
  <c r="D21" i="10" s="1"/>
  <c r="C31" i="10"/>
  <c r="D31" i="10" s="1"/>
  <c r="C23" i="10"/>
  <c r="D23" i="10" s="1"/>
  <c r="C14" i="10"/>
  <c r="D14" i="10" s="1"/>
  <c r="D34" i="10"/>
  <c r="C36" i="10"/>
  <c r="D36" i="10" s="1"/>
  <c r="C32" i="10"/>
  <c r="D32" i="10" s="1"/>
  <c r="C28" i="10"/>
  <c r="D28" i="10" s="1"/>
  <c r="C24" i="10"/>
  <c r="D24" i="10" s="1"/>
  <c r="C20" i="10"/>
  <c r="D20" i="10" s="1"/>
  <c r="C15" i="10"/>
  <c r="D15" i="10" s="1"/>
  <c r="C12" i="10"/>
  <c r="D12" i="10" s="1"/>
  <c r="C35" i="10"/>
  <c r="D35" i="10" s="1"/>
  <c r="C27" i="10"/>
  <c r="D27" i="10" s="1"/>
  <c r="C19" i="10"/>
  <c r="D19" i="10" s="1"/>
  <c r="C11" i="10"/>
  <c r="D11" i="10" s="1"/>
  <c r="D10" i="9"/>
  <c r="I13" i="9" l="1"/>
  <c r="I12" i="9"/>
  <c r="A6" i="9"/>
  <c r="B6" i="9" l="1"/>
  <c r="I12" i="8" l="1"/>
  <c r="I13" i="8"/>
  <c r="A6" i="8"/>
  <c r="D13" i="8"/>
  <c r="C39" i="9" l="1"/>
  <c r="D39" i="9" s="1"/>
  <c r="C35" i="9"/>
  <c r="D35" i="9" s="1"/>
  <c r="C31" i="9"/>
  <c r="C27" i="9"/>
  <c r="D27" i="9" s="1"/>
  <c r="C23" i="9"/>
  <c r="D23" i="9" s="1"/>
  <c r="C19" i="9"/>
  <c r="C14" i="9"/>
  <c r="D14" i="9" s="1"/>
  <c r="C11" i="9"/>
  <c r="D11" i="9" s="1"/>
  <c r="C34" i="9"/>
  <c r="C26" i="9"/>
  <c r="D26" i="9" s="1"/>
  <c r="D21" i="9"/>
  <c r="C13" i="9"/>
  <c r="D13" i="9" s="1"/>
  <c r="C36" i="9"/>
  <c r="D36" i="9" s="1"/>
  <c r="C24" i="9"/>
  <c r="D24" i="9" s="1"/>
  <c r="C15" i="9"/>
  <c r="D15" i="9" s="1"/>
  <c r="D34" i="9"/>
  <c r="C38" i="9"/>
  <c r="D38" i="9" s="1"/>
  <c r="C30" i="9"/>
  <c r="D30" i="9" s="1"/>
  <c r="C22" i="9"/>
  <c r="D22" i="9" s="1"/>
  <c r="C17" i="9"/>
  <c r="D17" i="9" s="1"/>
  <c r="C10" i="9"/>
  <c r="C28" i="9"/>
  <c r="D28" i="9" s="1"/>
  <c r="C12" i="9"/>
  <c r="D12" i="9" s="1"/>
  <c r="D31" i="9"/>
  <c r="D19" i="9"/>
  <c r="C37" i="9"/>
  <c r="D37" i="9" s="1"/>
  <c r="C33" i="9"/>
  <c r="D33" i="9" s="1"/>
  <c r="C29" i="9"/>
  <c r="D29" i="9" s="1"/>
  <c r="C25" i="9"/>
  <c r="D25" i="9" s="1"/>
  <c r="C21" i="9"/>
  <c r="C16" i="9"/>
  <c r="D16" i="9" s="1"/>
  <c r="C32" i="9"/>
  <c r="D32" i="9" s="1"/>
  <c r="C20" i="9"/>
  <c r="D20" i="9" s="1"/>
  <c r="D19" i="8"/>
  <c r="C19" i="8"/>
  <c r="D21" i="8" l="1"/>
  <c r="C13" i="8"/>
  <c r="C35" i="8"/>
  <c r="D35" i="8" s="1"/>
  <c r="C27" i="8"/>
  <c r="D27" i="8" s="1"/>
  <c r="C15" i="8"/>
  <c r="D15" i="8" s="1"/>
  <c r="C30" i="8"/>
  <c r="D30" i="8" s="1"/>
  <c r="C22" i="8"/>
  <c r="C11" i="8"/>
  <c r="D11" i="8" s="1"/>
  <c r="C37" i="8"/>
  <c r="D37" i="8" s="1"/>
  <c r="C33" i="8"/>
  <c r="D33" i="8" s="1"/>
  <c r="C29" i="8"/>
  <c r="D29" i="8" s="1"/>
  <c r="C25" i="8"/>
  <c r="D25" i="8" s="1"/>
  <c r="C21" i="8"/>
  <c r="C17" i="8"/>
  <c r="D17" i="8" s="1"/>
  <c r="C10" i="8"/>
  <c r="D10" i="8" s="1"/>
  <c r="D20" i="8"/>
  <c r="B6" i="8"/>
  <c r="C31" i="8"/>
  <c r="D31" i="8" s="1"/>
  <c r="D18" i="8"/>
  <c r="C38" i="8"/>
  <c r="D38" i="8" s="1"/>
  <c r="C18" i="8"/>
  <c r="C36" i="8"/>
  <c r="D36" i="8" s="1"/>
  <c r="C32" i="8"/>
  <c r="D32" i="8" s="1"/>
  <c r="C28" i="8"/>
  <c r="D28" i="8" s="1"/>
  <c r="C24" i="8"/>
  <c r="D24" i="8" s="1"/>
  <c r="C20" i="8"/>
  <c r="C16" i="8"/>
  <c r="D16" i="8" s="1"/>
  <c r="C23" i="8"/>
  <c r="D23" i="8" s="1"/>
  <c r="C12" i="8"/>
  <c r="D12" i="8" s="1"/>
  <c r="D22" i="8"/>
  <c r="C34" i="8"/>
  <c r="D34" i="8" s="1"/>
  <c r="C26" i="8"/>
  <c r="D26" i="8" s="1"/>
  <c r="C14" i="8"/>
  <c r="D14" i="8" s="1"/>
  <c r="I12" i="6" l="1"/>
  <c r="I13" i="6" s="1"/>
  <c r="A6" i="6" l="1"/>
  <c r="C11" i="6" s="1"/>
  <c r="D11" i="6" s="1"/>
  <c r="I12" i="4"/>
  <c r="C12" i="6" l="1"/>
  <c r="D12" i="6" s="1"/>
  <c r="C33" i="6"/>
  <c r="D33" i="6" s="1"/>
  <c r="C28" i="6"/>
  <c r="D28" i="6" s="1"/>
  <c r="C29" i="6"/>
  <c r="D29" i="6" s="1"/>
  <c r="C16" i="6"/>
  <c r="D16" i="6" s="1"/>
  <c r="C19" i="6"/>
  <c r="C13" i="6"/>
  <c r="D13" i="6" s="1"/>
  <c r="C10" i="6"/>
  <c r="D10" i="6" s="1"/>
  <c r="C20" i="6"/>
  <c r="C18" i="6"/>
  <c r="D18" i="6"/>
  <c r="C38" i="6"/>
  <c r="D38" i="6" s="1"/>
  <c r="C24" i="6"/>
  <c r="D24" i="6" s="1"/>
  <c r="C35" i="6"/>
  <c r="D35" i="6" s="1"/>
  <c r="C21" i="6"/>
  <c r="C30" i="6"/>
  <c r="D30" i="6" s="1"/>
  <c r="D19" i="6"/>
  <c r="C25" i="6"/>
  <c r="D25" i="6" s="1"/>
  <c r="D21" i="6"/>
  <c r="C34" i="6"/>
  <c r="D34" i="6" s="1"/>
  <c r="D22" i="6"/>
  <c r="C14" i="6"/>
  <c r="D14" i="6" s="1"/>
  <c r="C31" i="6"/>
  <c r="D31" i="6" s="1"/>
  <c r="C17" i="6"/>
  <c r="D17" i="6" s="1"/>
  <c r="C26" i="6"/>
  <c r="D26" i="6" s="1"/>
  <c r="C37" i="6"/>
  <c r="D37" i="6" s="1"/>
  <c r="C23" i="6"/>
  <c r="D23" i="6" s="1"/>
  <c r="C32" i="6"/>
  <c r="D32" i="6" s="1"/>
  <c r="C27" i="6"/>
  <c r="D27" i="6" s="1"/>
  <c r="C15" i="6"/>
  <c r="D15" i="6" s="1"/>
  <c r="C36" i="6"/>
  <c r="D36" i="6" s="1"/>
  <c r="B6" i="6"/>
  <c r="C22" i="6"/>
  <c r="D20" i="6"/>
  <c r="I13" i="4"/>
  <c r="A6" i="4" s="1"/>
  <c r="B6" i="4" s="1"/>
  <c r="C33" i="4" l="1"/>
  <c r="D33" i="4" s="1"/>
  <c r="C11" i="4"/>
  <c r="D11" i="4" s="1"/>
  <c r="C10" i="4"/>
  <c r="D10" i="4" s="1"/>
  <c r="D21" i="4"/>
  <c r="D19" i="4"/>
  <c r="C37" i="4"/>
  <c r="D37" i="4" s="1"/>
  <c r="C35" i="4"/>
  <c r="D35" i="4" s="1"/>
  <c r="C31" i="4"/>
  <c r="D31" i="4" s="1"/>
  <c r="C29" i="4"/>
  <c r="D29" i="4" s="1"/>
  <c r="C27" i="4"/>
  <c r="D27" i="4" s="1"/>
  <c r="C25" i="4"/>
  <c r="D25" i="4" s="1"/>
  <c r="C23" i="4"/>
  <c r="D23" i="4" s="1"/>
  <c r="C21" i="4"/>
  <c r="C19" i="4"/>
  <c r="C17" i="4"/>
  <c r="D17" i="4" s="1"/>
  <c r="C15" i="4"/>
  <c r="D15" i="4" s="1"/>
  <c r="C12" i="4"/>
  <c r="D12" i="4" s="1"/>
  <c r="D22" i="4"/>
  <c r="D20" i="4"/>
  <c r="D18" i="4"/>
  <c r="C13" i="4"/>
  <c r="D13" i="4" s="1"/>
  <c r="C38" i="4"/>
  <c r="D38" i="4" s="1"/>
  <c r="C36" i="4"/>
  <c r="D36" i="4" s="1"/>
  <c r="C34" i="4"/>
  <c r="D34" i="4" s="1"/>
  <c r="C32" i="4"/>
  <c r="D32" i="4" s="1"/>
  <c r="C30" i="4"/>
  <c r="D30" i="4" s="1"/>
  <c r="C28" i="4"/>
  <c r="D28" i="4" s="1"/>
  <c r="C26" i="4"/>
  <c r="D26" i="4" s="1"/>
  <c r="C24" i="4"/>
  <c r="D24" i="4" s="1"/>
  <c r="C22" i="4"/>
  <c r="C20" i="4"/>
  <c r="C18" i="4"/>
  <c r="C16" i="4"/>
  <c r="D16" i="4" s="1"/>
  <c r="C14" i="4"/>
  <c r="D14" i="4" s="1"/>
  <c r="I12" i="3"/>
  <c r="I13" i="3" s="1"/>
  <c r="A6" i="3" l="1"/>
  <c r="C10" i="3" l="1"/>
  <c r="D10" i="3" s="1"/>
  <c r="C13" i="3"/>
  <c r="B6" i="3"/>
  <c r="C11" i="3"/>
  <c r="D11" i="3" s="1"/>
  <c r="C37" i="3"/>
  <c r="D37" i="3" s="1"/>
  <c r="C35" i="3"/>
  <c r="D35" i="3" s="1"/>
  <c r="C33" i="3"/>
  <c r="D33" i="3" s="1"/>
  <c r="C31" i="3"/>
  <c r="D31" i="3" s="1"/>
  <c r="C29" i="3"/>
  <c r="D29" i="3" s="1"/>
  <c r="C27" i="3"/>
  <c r="D27" i="3" s="1"/>
  <c r="C25" i="3"/>
  <c r="D25" i="3" s="1"/>
  <c r="C23" i="3"/>
  <c r="D23" i="3" s="1"/>
  <c r="C21" i="3"/>
  <c r="D21" i="3" s="1"/>
  <c r="C19" i="3"/>
  <c r="D19" i="3" s="1"/>
  <c r="C17" i="3"/>
  <c r="D17" i="3" s="1"/>
  <c r="C15" i="3"/>
  <c r="D15" i="3" s="1"/>
  <c r="D13" i="3"/>
  <c r="C12" i="3"/>
  <c r="D12" i="3" s="1"/>
  <c r="C38" i="3"/>
  <c r="D38" i="3" s="1"/>
  <c r="C36" i="3"/>
  <c r="D36" i="3" s="1"/>
  <c r="C34" i="3"/>
  <c r="D34" i="3" s="1"/>
  <c r="C32" i="3"/>
  <c r="D32" i="3" s="1"/>
  <c r="C30" i="3"/>
  <c r="D30" i="3" s="1"/>
  <c r="C28" i="3"/>
  <c r="D28" i="3" s="1"/>
  <c r="C26" i="3"/>
  <c r="D26" i="3" s="1"/>
  <c r="C24" i="3"/>
  <c r="D24" i="3" s="1"/>
  <c r="C22" i="3"/>
  <c r="D22" i="3" s="1"/>
  <c r="C20" i="3"/>
  <c r="D20" i="3" s="1"/>
  <c r="C18" i="3"/>
  <c r="D18" i="3" s="1"/>
  <c r="C16" i="3"/>
  <c r="D16" i="3" s="1"/>
  <c r="C14" i="3"/>
  <c r="D14" i="3" s="1"/>
  <c r="I8" i="1" l="1"/>
  <c r="I12" i="2"/>
  <c r="I13" i="2" s="1"/>
  <c r="A6" i="2" s="1"/>
  <c r="B6" i="2" s="1"/>
  <c r="D20" i="2" l="1"/>
  <c r="I9" i="1"/>
  <c r="D19" i="2"/>
  <c r="D21" i="2"/>
  <c r="D22" i="2"/>
  <c r="C25" i="2"/>
  <c r="D25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C20" i="2"/>
  <c r="C21" i="2"/>
  <c r="C22" i="2"/>
  <c r="C23" i="2"/>
  <c r="D23" i="2" s="1"/>
  <c r="C24" i="2"/>
  <c r="D24" i="2" s="1"/>
  <c r="C26" i="2"/>
  <c r="D26" i="2" s="1"/>
  <c r="C27" i="2"/>
  <c r="D27" i="2" s="1"/>
  <c r="C28" i="2"/>
  <c r="D28" i="2" s="1"/>
  <c r="C29" i="2"/>
  <c r="D29" i="2" s="1"/>
  <c r="C30" i="2"/>
  <c r="D30" i="2" s="1"/>
  <c r="C31" i="2"/>
  <c r="D31" i="2" s="1"/>
  <c r="C32" i="2"/>
  <c r="D32" i="2" s="1"/>
  <c r="C33" i="2"/>
  <c r="D33" i="2" s="1"/>
  <c r="C34" i="2"/>
  <c r="D34" i="2" s="1"/>
  <c r="C35" i="2"/>
  <c r="D35" i="2" s="1"/>
  <c r="C36" i="2"/>
  <c r="D36" i="2" s="1"/>
  <c r="C37" i="2"/>
  <c r="D37" i="2" s="1"/>
  <c r="C38" i="2"/>
  <c r="D38" i="2" s="1"/>
  <c r="C10" i="2"/>
  <c r="D10" i="2" s="1"/>
  <c r="D6" i="1" l="1"/>
  <c r="A6" i="1" l="1"/>
  <c r="B6" i="1" l="1"/>
  <c r="C14" i="1"/>
  <c r="C10" i="1"/>
  <c r="D16" i="1"/>
  <c r="D18" i="1"/>
  <c r="C11" i="1"/>
  <c r="D11" i="1" s="1"/>
  <c r="D20" i="1"/>
  <c r="D21" i="1"/>
  <c r="D22" i="1"/>
  <c r="D19" i="1"/>
  <c r="C15" i="1"/>
  <c r="D15" i="1" s="1"/>
  <c r="C18" i="1"/>
  <c r="C22" i="1"/>
  <c r="C29" i="1"/>
  <c r="D29" i="1" s="1"/>
  <c r="C33" i="1"/>
  <c r="D33" i="1" s="1"/>
  <c r="C37" i="1"/>
  <c r="D37" i="1" s="1"/>
  <c r="C20" i="1"/>
  <c r="C27" i="1"/>
  <c r="D27" i="1" s="1"/>
  <c r="C35" i="1"/>
  <c r="D35" i="1" s="1"/>
  <c r="C17" i="1"/>
  <c r="D17" i="1" s="1"/>
  <c r="C25" i="1"/>
  <c r="D25" i="1" s="1"/>
  <c r="C28" i="1"/>
  <c r="D28" i="1" s="1"/>
  <c r="C36" i="1"/>
  <c r="D36" i="1" s="1"/>
  <c r="C16" i="1"/>
  <c r="C19" i="1"/>
  <c r="C23" i="1"/>
  <c r="D23" i="1" s="1"/>
  <c r="C26" i="1"/>
  <c r="D26" i="1" s="1"/>
  <c r="C30" i="1"/>
  <c r="D30" i="1" s="1"/>
  <c r="C34" i="1"/>
  <c r="D34" i="1" s="1"/>
  <c r="C38" i="1"/>
  <c r="D38" i="1" s="1"/>
  <c r="D10" i="1"/>
  <c r="C24" i="1"/>
  <c r="D24" i="1" s="1"/>
  <c r="C31" i="1"/>
  <c r="D31" i="1" s="1"/>
  <c r="C13" i="1"/>
  <c r="D13" i="1" s="1"/>
  <c r="D14" i="1"/>
  <c r="C21" i="1"/>
  <c r="C32" i="1"/>
  <c r="D32" i="1" s="1"/>
  <c r="C12" i="1"/>
  <c r="D12" i="1" s="1"/>
</calcChain>
</file>

<file path=xl/sharedStrings.xml><?xml version="1.0" encoding="utf-8"?>
<sst xmlns="http://schemas.openxmlformats.org/spreadsheetml/2006/main" count="436" uniqueCount="68">
  <si>
    <t>Difference mellem mål og alt</t>
  </si>
  <si>
    <t>Institution</t>
  </si>
  <si>
    <t>Beskæftigelsesgrad</t>
  </si>
  <si>
    <t>Erhvervsakademi Dania</t>
  </si>
  <si>
    <t>Erhvervsakademi Kolding</t>
  </si>
  <si>
    <t>Erhvervsakademi MidtVest</t>
  </si>
  <si>
    <t>Erhvervsakademi Sjælland</t>
  </si>
  <si>
    <t>Erhvervsakademi SydVest</t>
  </si>
  <si>
    <t>Erhvervsakademi Aarhus</t>
  </si>
  <si>
    <t>Erhvervsakademiet Copenhagen Business Academy</t>
  </si>
  <si>
    <t>Københavns Erhvervsakademi (KEA)</t>
  </si>
  <si>
    <t>Fredericia Maskinmesterskole</t>
  </si>
  <si>
    <t>MARTEC</t>
  </si>
  <si>
    <t>Maskinmesterskolen København</t>
  </si>
  <si>
    <t>Svendborg International Maritime Academy, SIMAC</t>
  </si>
  <si>
    <t>Aarhus Maskinmesterskole</t>
  </si>
  <si>
    <t>Danmarks Medie- og Journalisthøjskole</t>
  </si>
  <si>
    <t>Den Frie Lærerskole</t>
  </si>
  <si>
    <t>Professionshøjskolen Lillebælt University College</t>
  </si>
  <si>
    <t>Professionshøjskolen Absalon</t>
  </si>
  <si>
    <t>Professionshøjskolen UC Syddanmark</t>
  </si>
  <si>
    <t>Professionshøjskolen UC Nordjylland</t>
  </si>
  <si>
    <t>Professionshøjskolen VIA University College</t>
  </si>
  <si>
    <t>Handelshøjskolen i København</t>
  </si>
  <si>
    <t>Danmarks Tekniske Universitet</t>
  </si>
  <si>
    <t>IT-Universitetet</t>
  </si>
  <si>
    <t>Københavns Universitet</t>
  </si>
  <si>
    <t>Roskilde Universitet</t>
  </si>
  <si>
    <t>Syddansk Universitet</t>
  </si>
  <si>
    <t>Aalborg Universitet</t>
  </si>
  <si>
    <t>Aarhus Universitet</t>
  </si>
  <si>
    <t>Måltal</t>
  </si>
  <si>
    <t>Korrektion for nyuddannet</t>
  </si>
  <si>
    <t>Usikkerhedsfaktor( fra aftalen)</t>
  </si>
  <si>
    <t>Beskæftigelsesgrad Samfund</t>
  </si>
  <si>
    <t>Opnåelse af beskæftigelsestilskud</t>
  </si>
  <si>
    <t>Overskridelse af måltal pct. point</t>
  </si>
  <si>
    <t>Beregning af måltal</t>
  </si>
  <si>
    <t>Pct. reduktion per pct. point ikke opfyldt</t>
  </si>
  <si>
    <t>Professionshøjskolen København</t>
  </si>
  <si>
    <t>Tabel over beskæftigelsesgrader og beskæftigelses mål for 2019</t>
  </si>
  <si>
    <t>Zealand - Sjællands Erhvervsakademi</t>
  </si>
  <si>
    <t>UCL Erhvervsakademi og Professionshøjskole</t>
  </si>
  <si>
    <t>Tabel over beskæftigelsesgrader og beskæftigelses mål for 2020</t>
  </si>
  <si>
    <t>Grænse for beskæftigelsestilskud</t>
  </si>
  <si>
    <t>Tabel over beskæftigelsesgrader og beskæftigelses mål for 2021</t>
  </si>
  <si>
    <t>Tabel over beskæftigelsesgrader og beskæftigelses mål for 2022</t>
  </si>
  <si>
    <t>Dimittendår</t>
  </si>
  <si>
    <t>Opgørelsesår</t>
  </si>
  <si>
    <t>Tilskudsår</t>
  </si>
  <si>
    <t>Status</t>
  </si>
  <si>
    <t>2017-2019</t>
  </si>
  <si>
    <t>Normal</t>
  </si>
  <si>
    <t>2018-2020</t>
  </si>
  <si>
    <t>Alle fuldt beskæftigelsestilskud</t>
  </si>
  <si>
    <t>2019-2021</t>
  </si>
  <si>
    <t>2020- 2022</t>
  </si>
  <si>
    <t>2021-2023</t>
  </si>
  <si>
    <t>Midlertidig suspendering af beskæftigelsestilskud</t>
  </si>
  <si>
    <t>Anm.: Som følge af den politiske aftale ’Aftale om flere uddannelsespladser på de videregående uddannelser i lyset af COVID-19’ suspenderes resultattilskuddene midlertidigt. Ifølge aftalen indgår dimittenderne fra 2018 og 2019 – de årgange, hvis beskæftigelse i 12.-23. måned måles i 2020 og 2021 – ikke i beregning af beskæftigelsestilskud. Dette betyder, at der ydes fuldt beskæftigelsestilskud til alle institutioner i 2023 og 2024.</t>
  </si>
  <si>
    <t>Tabel over beskæftigelsesgrader og beskæftigelses mål for 2023</t>
  </si>
  <si>
    <t>2022- 2024</t>
  </si>
  <si>
    <t>Tabel over beskæftigelsesgrader og beskæftigelses mål for 2024</t>
  </si>
  <si>
    <t>Tabel over beskæftigelsesgrader og beskæftigelses mål for 2025</t>
  </si>
  <si>
    <t>Tabel over beskæftigelsesgrader og beskæftigelses mål for 2026</t>
  </si>
  <si>
    <t>Teknika - Maskinmesterskolen København</t>
  </si>
  <si>
    <t>*Erhvervsakademi København er en fusion af Erhvervsakademiet Copenhagen Business Acadeny og Københavns Erhvervsakademi (KEA) i 2025.</t>
  </si>
  <si>
    <t>Erhvervsakademi København*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</si>
</sst>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%"/>
    <numFmt numFmtId="165" formatCode="0\ %;\-0\ %;0\ %"/>
    <numFmt numFmtId="166" formatCode="0.0%"/>
    <numFmt numFmtId="167" formatCode="0.0\ %;\-0.0\ %;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.5"/>
      <color rgb="FF000000"/>
      <name val="Arial"/>
      <family val="2"/>
    </font>
    <font>
      <sz val="7.5"/>
      <color rgb="FF00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1"/>
      <name val="Arial"/>
      <family val="2"/>
    </font>
    <font>
      <sz val="7.5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i/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DADADA"/>
      </top>
      <bottom/>
      <diagonal/>
    </border>
    <border>
      <left/>
      <right style="thin">
        <color indexed="64"/>
      </right>
      <top style="medium">
        <color rgb="FFDADADA"/>
      </top>
      <bottom/>
      <diagonal/>
    </border>
    <border>
      <left style="thin">
        <color indexed="64"/>
      </left>
      <right/>
      <top style="medium">
        <color rgb="FFDADADA"/>
      </top>
      <bottom style="thin">
        <color indexed="64"/>
      </bottom>
      <diagonal/>
    </border>
    <border>
      <left/>
      <right style="thin">
        <color indexed="64"/>
      </right>
      <top style="medium">
        <color rgb="FFDADADA"/>
      </top>
      <bottom style="thin">
        <color indexed="64"/>
      </bottom>
      <diagonal/>
    </border>
    <border>
      <left/>
      <right/>
      <top/>
      <bottom style="medium">
        <color rgb="FFDADADA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7" applyNumberFormat="0" applyAlignment="0" applyProtection="0"/>
    <xf numFmtId="0" fontId="16" fillId="7" borderId="18" applyNumberFormat="0" applyAlignment="0" applyProtection="0"/>
    <xf numFmtId="0" fontId="17" fillId="7" borderId="17" applyNumberFormat="0" applyAlignment="0" applyProtection="0"/>
    <xf numFmtId="0" fontId="18" fillId="0" borderId="19" applyNumberFormat="0" applyFill="0" applyAlignment="0" applyProtection="0"/>
    <xf numFmtId="0" fontId="19" fillId="8" borderId="20" applyNumberFormat="0" applyAlignment="0" applyProtection="0"/>
    <xf numFmtId="0" fontId="20" fillId="0" borderId="0" applyNumberFormat="0" applyFill="0" applyBorder="0" applyAlignment="0" applyProtection="0"/>
    <xf numFmtId="0" fontId="1" fillId="9" borderId="2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08">
    <xf numFmtId="0" fontId="0" fillId="0" borderId="0" xfId="0"/>
    <xf numFmtId="3" fontId="2" fillId="2" borderId="2" xfId="0" applyNumberFormat="1" applyFont="1" applyFill="1" applyBorder="1" applyAlignment="1">
      <alignment horizontal="left" vertical="top"/>
    </xf>
    <xf numFmtId="9" fontId="3" fillId="2" borderId="1" xfId="1" applyFont="1" applyFill="1" applyBorder="1" applyAlignment="1">
      <alignment horizontal="right" vertical="top"/>
    </xf>
    <xf numFmtId="3" fontId="3" fillId="2" borderId="5" xfId="0" applyNumberFormat="1" applyFont="1" applyFill="1" applyBorder="1" applyAlignment="1">
      <alignment horizontal="left" vertical="top"/>
    </xf>
    <xf numFmtId="9" fontId="3" fillId="2" borderId="6" xfId="1" applyFont="1" applyFill="1" applyBorder="1" applyAlignment="1">
      <alignment horizontal="right" vertical="top"/>
    </xf>
    <xf numFmtId="3" fontId="3" fillId="2" borderId="7" xfId="0" applyNumberFormat="1" applyFont="1" applyFill="1" applyBorder="1" applyAlignment="1">
      <alignment horizontal="left" vertical="top"/>
    </xf>
    <xf numFmtId="9" fontId="3" fillId="2" borderId="8" xfId="1" applyFont="1" applyFill="1" applyBorder="1" applyAlignment="1">
      <alignment horizontal="right" vertical="top"/>
    </xf>
    <xf numFmtId="3" fontId="3" fillId="2" borderId="9" xfId="0" applyNumberFormat="1" applyFont="1" applyFill="1" applyBorder="1" applyAlignment="1">
      <alignment horizontal="left" vertical="top"/>
    </xf>
    <xf numFmtId="9" fontId="3" fillId="2" borderId="10" xfId="1" applyFont="1" applyFill="1" applyBorder="1" applyAlignment="1">
      <alignment horizontal="right" vertical="top"/>
    </xf>
    <xf numFmtId="3" fontId="3" fillId="2" borderId="3" xfId="0" applyNumberFormat="1" applyFont="1" applyFill="1" applyBorder="1" applyAlignment="1">
      <alignment horizontal="left" vertical="top"/>
    </xf>
    <xf numFmtId="9" fontId="3" fillId="2" borderId="4" xfId="1" applyFont="1" applyFill="1" applyBorder="1" applyAlignment="1">
      <alignment horizontal="right" vertical="top"/>
    </xf>
    <xf numFmtId="1" fontId="3" fillId="2" borderId="1" xfId="1" applyNumberFormat="1" applyFont="1" applyFill="1" applyBorder="1" applyAlignment="1">
      <alignment horizontal="right" vertical="top"/>
    </xf>
    <xf numFmtId="9" fontId="3" fillId="2" borderId="0" xfId="1" applyFont="1" applyFill="1" applyBorder="1" applyAlignment="1">
      <alignment horizontal="right" vertical="top"/>
    </xf>
    <xf numFmtId="1" fontId="3" fillId="2" borderId="0" xfId="1" applyNumberFormat="1" applyFont="1" applyFill="1" applyBorder="1" applyAlignment="1">
      <alignment horizontal="right" vertical="top"/>
    </xf>
    <xf numFmtId="164" fontId="0" fillId="0" borderId="0" xfId="1" applyNumberFormat="1" applyFont="1" applyFill="1"/>
    <xf numFmtId="0" fontId="5" fillId="0" borderId="0" xfId="0" applyFont="1"/>
    <xf numFmtId="0" fontId="0" fillId="0" borderId="0" xfId="0"/>
    <xf numFmtId="0" fontId="0" fillId="0" borderId="0" xfId="0"/>
    <xf numFmtId="9" fontId="3" fillId="2" borderId="1" xfId="1" applyFont="1" applyFill="1" applyBorder="1" applyAlignment="1">
      <alignment horizontal="right" vertical="top"/>
    </xf>
    <xf numFmtId="3" fontId="3" fillId="2" borderId="3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right" vertical="top"/>
    </xf>
    <xf numFmtId="9" fontId="3" fillId="2" borderId="0" xfId="1" applyFont="1" applyFill="1" applyBorder="1" applyAlignment="1">
      <alignment horizontal="right" vertical="top"/>
    </xf>
    <xf numFmtId="1" fontId="3" fillId="2" borderId="0" xfId="1" applyNumberFormat="1" applyFont="1" applyFill="1" applyBorder="1" applyAlignment="1">
      <alignment horizontal="right" vertical="top"/>
    </xf>
    <xf numFmtId="164" fontId="0" fillId="0" borderId="0" xfId="1" applyNumberFormat="1" applyFont="1" applyFill="1"/>
    <xf numFmtId="3" fontId="3" fillId="2" borderId="1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14" fontId="0" fillId="0" borderId="0" xfId="0" applyNumberFormat="1" applyBorder="1"/>
    <xf numFmtId="3" fontId="2" fillId="2" borderId="0" xfId="0" applyNumberFormat="1" applyFont="1" applyFill="1" applyBorder="1" applyAlignment="1">
      <alignment horizontal="right" vertical="top"/>
    </xf>
    <xf numFmtId="3" fontId="2" fillId="2" borderId="2" xfId="0" applyNumberFormat="1" applyFont="1" applyFill="1" applyBorder="1" applyAlignment="1">
      <alignment horizontal="right" vertical="top"/>
    </xf>
    <xf numFmtId="9" fontId="3" fillId="0" borderId="4" xfId="1" applyFont="1" applyFill="1" applyBorder="1" applyAlignment="1">
      <alignment horizontal="right" vertical="top"/>
    </xf>
    <xf numFmtId="9" fontId="3" fillId="0" borderId="13" xfId="1" applyFont="1" applyFill="1" applyBorder="1" applyAlignment="1">
      <alignment horizontal="right" vertical="top"/>
    </xf>
    <xf numFmtId="9" fontId="6" fillId="0" borderId="4" xfId="1" applyFont="1" applyBorder="1"/>
    <xf numFmtId="165" fontId="7" fillId="2" borderId="1" xfId="0" applyNumberFormat="1" applyFont="1" applyFill="1" applyBorder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9" fontId="7" fillId="2" borderId="2" xfId="1" applyFont="1" applyFill="1" applyBorder="1" applyAlignment="1">
      <alignment horizontal="right" vertical="center"/>
    </xf>
    <xf numFmtId="0" fontId="0" fillId="0" borderId="0" xfId="0" applyBorder="1"/>
    <xf numFmtId="3" fontId="8" fillId="2" borderId="1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3" fontId="8" fillId="2" borderId="11" xfId="2" applyNumberFormat="1" applyFont="1" applyFill="1" applyBorder="1" applyAlignment="1">
      <alignment horizontal="right" vertical="center"/>
    </xf>
    <xf numFmtId="3" fontId="8" fillId="2" borderId="11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left" vertical="center"/>
    </xf>
    <xf numFmtId="166" fontId="0" fillId="0" borderId="0" xfId="1" applyNumberFormat="1" applyFont="1"/>
    <xf numFmtId="9" fontId="0" fillId="0" borderId="0" xfId="1" applyFont="1"/>
    <xf numFmtId="9" fontId="3" fillId="0" borderId="13" xfId="1" applyNumberFormat="1" applyFont="1" applyFill="1" applyBorder="1" applyAlignment="1">
      <alignment horizontal="right" vertical="top"/>
    </xf>
    <xf numFmtId="9" fontId="0" fillId="0" borderId="0" xfId="0" applyNumberFormat="1"/>
    <xf numFmtId="0" fontId="24" fillId="0" borderId="0" xfId="0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center" shrinkToFit="1"/>
    </xf>
    <xf numFmtId="1" fontId="7" fillId="2" borderId="2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left" vertical="center"/>
    </xf>
    <xf numFmtId="167" fontId="0" fillId="0" borderId="0" xfId="0" applyNumberFormat="1"/>
    <xf numFmtId="165" fontId="25" fillId="0" borderId="0" xfId="0" applyNumberFormat="1" applyFont="1"/>
    <xf numFmtId="0" fontId="0" fillId="34" borderId="0" xfId="0" applyFill="1"/>
    <xf numFmtId="0" fontId="5" fillId="34" borderId="0" xfId="0" applyFont="1" applyFill="1"/>
    <xf numFmtId="9" fontId="0" fillId="34" borderId="0" xfId="1" applyFont="1" applyFill="1"/>
    <xf numFmtId="14" fontId="0" fillId="34" borderId="0" xfId="0" applyNumberFormat="1" applyFill="1" applyBorder="1"/>
    <xf numFmtId="3" fontId="2" fillId="34" borderId="0" xfId="0" applyNumberFormat="1" applyFont="1" applyFill="1" applyBorder="1" applyAlignment="1">
      <alignment horizontal="right" vertical="top"/>
    </xf>
    <xf numFmtId="3" fontId="2" fillId="34" borderId="0" xfId="0" applyNumberFormat="1" applyFont="1" applyFill="1" applyBorder="1" applyAlignment="1">
      <alignment horizontal="left" vertical="top"/>
    </xf>
    <xf numFmtId="167" fontId="0" fillId="34" borderId="0" xfId="0" applyNumberFormat="1" applyFill="1"/>
    <xf numFmtId="9" fontId="3" fillId="34" borderId="1" xfId="1" applyFont="1" applyFill="1" applyBorder="1" applyAlignment="1">
      <alignment horizontal="right" vertical="top"/>
    </xf>
    <xf numFmtId="1" fontId="3" fillId="34" borderId="1" xfId="1" applyNumberFormat="1" applyFont="1" applyFill="1" applyBorder="1" applyAlignment="1">
      <alignment horizontal="right" vertical="top"/>
    </xf>
    <xf numFmtId="0" fontId="0" fillId="34" borderId="0" xfId="0" applyFill="1" applyBorder="1"/>
    <xf numFmtId="3" fontId="8" fillId="34" borderId="11" xfId="0" applyNumberFormat="1" applyFont="1" applyFill="1" applyBorder="1" applyAlignment="1">
      <alignment horizontal="left" vertical="center"/>
    </xf>
    <xf numFmtId="0" fontId="8" fillId="34" borderId="11" xfId="0" applyFont="1" applyFill="1" applyBorder="1" applyAlignment="1">
      <alignment horizontal="right" vertical="center"/>
    </xf>
    <xf numFmtId="3" fontId="8" fillId="34" borderId="11" xfId="2" applyNumberFormat="1" applyFont="1" applyFill="1" applyBorder="1" applyAlignment="1">
      <alignment horizontal="right" vertical="center"/>
    </xf>
    <xf numFmtId="3" fontId="7" fillId="34" borderId="1" xfId="0" applyNumberFormat="1" applyFont="1" applyFill="1" applyBorder="1" applyAlignment="1">
      <alignment horizontal="left" vertical="center"/>
    </xf>
    <xf numFmtId="165" fontId="7" fillId="34" borderId="1" xfId="0" applyNumberFormat="1" applyFont="1" applyFill="1" applyBorder="1" applyAlignment="1">
      <alignment horizontal="right" vertical="center"/>
    </xf>
    <xf numFmtId="9" fontId="7" fillId="34" borderId="1" xfId="1" applyFont="1" applyFill="1" applyBorder="1" applyAlignment="1">
      <alignment horizontal="right" vertical="center"/>
    </xf>
    <xf numFmtId="3" fontId="3" fillId="34" borderId="3" xfId="0" applyNumberFormat="1" applyFont="1" applyFill="1" applyBorder="1" applyAlignment="1">
      <alignment horizontal="left" vertical="top"/>
    </xf>
    <xf numFmtId="9" fontId="3" fillId="34" borderId="4" xfId="1" applyFont="1" applyFill="1" applyBorder="1" applyAlignment="1">
      <alignment horizontal="right" vertical="top"/>
    </xf>
    <xf numFmtId="3" fontId="3" fillId="34" borderId="12" xfId="0" applyNumberFormat="1" applyFont="1" applyFill="1" applyBorder="1" applyAlignment="1">
      <alignment horizontal="left" vertical="top"/>
    </xf>
    <xf numFmtId="9" fontId="6" fillId="34" borderId="4" xfId="1" applyFont="1" applyFill="1" applyBorder="1"/>
    <xf numFmtId="9" fontId="3" fillId="34" borderId="13" xfId="1" applyNumberFormat="1" applyFont="1" applyFill="1" applyBorder="1" applyAlignment="1">
      <alignment horizontal="right" vertical="top"/>
    </xf>
    <xf numFmtId="0" fontId="24" fillId="34" borderId="0" xfId="0" applyFont="1" applyFill="1" applyBorder="1" applyAlignment="1">
      <alignment horizontal="left" vertical="top"/>
    </xf>
    <xf numFmtId="0" fontId="24" fillId="34" borderId="0" xfId="0" applyFont="1" applyFill="1" applyBorder="1" applyAlignment="1">
      <alignment horizontal="left" vertical="top" wrapText="1"/>
    </xf>
    <xf numFmtId="0" fontId="8" fillId="34" borderId="11" xfId="0" applyFont="1" applyFill="1" applyBorder="1" applyAlignment="1">
      <alignment horizontal="left" vertical="center"/>
    </xf>
    <xf numFmtId="0" fontId="8" fillId="34" borderId="11" xfId="0" applyFont="1" applyFill="1" applyBorder="1" applyAlignment="1">
      <alignment horizontal="left" vertical="center"/>
    </xf>
    <xf numFmtId="1" fontId="7" fillId="34" borderId="1" xfId="0" applyNumberFormat="1" applyFont="1" applyFill="1" applyBorder="1" applyAlignment="1">
      <alignment horizontal="center" vertical="center" shrinkToFit="1"/>
    </xf>
    <xf numFmtId="1" fontId="7" fillId="34" borderId="2" xfId="0" applyNumberFormat="1" applyFont="1" applyFill="1" applyBorder="1" applyAlignment="1">
      <alignment horizontal="center" vertical="center" shrinkToFit="1"/>
    </xf>
    <xf numFmtId="3" fontId="7" fillId="34" borderId="2" xfId="0" applyNumberFormat="1" applyFont="1" applyFill="1" applyBorder="1" applyAlignment="1">
      <alignment horizontal="left" vertical="center"/>
    </xf>
    <xf numFmtId="165" fontId="7" fillId="34" borderId="2" xfId="0" applyNumberFormat="1" applyFont="1" applyFill="1" applyBorder="1" applyAlignment="1">
      <alignment horizontal="right" vertical="center"/>
    </xf>
    <xf numFmtId="9" fontId="7" fillId="34" borderId="2" xfId="1" applyFont="1" applyFill="1" applyBorder="1" applyAlignment="1">
      <alignment horizontal="right" vertical="center"/>
    </xf>
    <xf numFmtId="9" fontId="3" fillId="34" borderId="4" xfId="1" applyNumberFormat="1" applyFont="1" applyFill="1" applyBorder="1" applyAlignment="1">
      <alignment horizontal="right" vertical="top"/>
    </xf>
    <xf numFmtId="165" fontId="7" fillId="34" borderId="0" xfId="0" applyNumberFormat="1" applyFont="1" applyFill="1" applyBorder="1" applyAlignment="1">
      <alignment horizontal="right" vertical="center"/>
    </xf>
    <xf numFmtId="0" fontId="8" fillId="34" borderId="11" xfId="0" applyFont="1" applyFill="1" applyBorder="1" applyAlignment="1">
      <alignment horizontal="left" vertical="center"/>
    </xf>
    <xf numFmtId="1" fontId="7" fillId="34" borderId="1" xfId="0" applyNumberFormat="1" applyFont="1" applyFill="1" applyBorder="1" applyAlignment="1">
      <alignment horizontal="center" vertical="center" shrinkToFit="1"/>
    </xf>
    <xf numFmtId="0" fontId="7" fillId="34" borderId="0" xfId="0" applyFont="1" applyFill="1" applyBorder="1" applyAlignment="1">
      <alignment horizontal="left" vertical="top" wrapText="1"/>
    </xf>
    <xf numFmtId="0" fontId="7" fillId="34" borderId="1" xfId="0" applyFont="1" applyFill="1" applyBorder="1" applyAlignment="1">
      <alignment horizontal="left" vertical="center" wrapText="1"/>
    </xf>
    <xf numFmtId="0" fontId="7" fillId="34" borderId="2" xfId="0" applyFont="1" applyFill="1" applyBorder="1" applyAlignment="1">
      <alignment horizontal="left" vertical="center" wrapText="1"/>
    </xf>
    <xf numFmtId="1" fontId="7" fillId="34" borderId="1" xfId="0" applyNumberFormat="1" applyFont="1" applyFill="1" applyBorder="1" applyAlignment="1">
      <alignment horizontal="center" vertical="center" shrinkToFit="1"/>
    </xf>
    <xf numFmtId="3" fontId="2" fillId="34" borderId="3" xfId="0" applyNumberFormat="1" applyFont="1" applyFill="1" applyBorder="1" applyAlignment="1">
      <alignment horizontal="left" vertical="top"/>
    </xf>
    <xf numFmtId="3" fontId="2" fillId="34" borderId="4" xfId="0" applyNumberFormat="1" applyFont="1" applyFill="1" applyBorder="1" applyAlignment="1">
      <alignment horizontal="left" vertical="top"/>
    </xf>
    <xf numFmtId="0" fontId="8" fillId="34" borderId="1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center" shrinkToFit="1"/>
    </xf>
    <xf numFmtId="3" fontId="2" fillId="2" borderId="3" xfId="0" applyNumberFormat="1" applyFont="1" applyFill="1" applyBorder="1" applyAlignment="1">
      <alignment horizontal="left" vertical="top"/>
    </xf>
    <xf numFmtId="3" fontId="2" fillId="2" borderId="4" xfId="0" applyNumberFormat="1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center"/>
    </xf>
    <xf numFmtId="0" fontId="26" fillId="34" borderId="0" xfId="0" applyFont="1" applyFill="1"/>
  </cellXfs>
  <cellStyles count="43">
    <cellStyle name="20 % - Farve1" xfId="20" builtinId="30" customBuiltin="1"/>
    <cellStyle name="20 % - Farve2" xfId="24" builtinId="34" customBuiltin="1"/>
    <cellStyle name="20 % - Farve3" xfId="28" builtinId="38" customBuiltin="1"/>
    <cellStyle name="20 % - Farve4" xfId="32" builtinId="42" customBuiltin="1"/>
    <cellStyle name="20 % - Farve5" xfId="36" builtinId="46" customBuiltin="1"/>
    <cellStyle name="20 % - Farve6" xfId="40" builtinId="50" customBuiltin="1"/>
    <cellStyle name="40 % - Farve1" xfId="21" builtinId="31" customBuiltin="1"/>
    <cellStyle name="40 % - Farve2" xfId="25" builtinId="35" customBuiltin="1"/>
    <cellStyle name="40 % - Farve3" xfId="29" builtinId="39" customBuiltin="1"/>
    <cellStyle name="40 % - Farve4" xfId="33" builtinId="43" customBuiltin="1"/>
    <cellStyle name="40 % - Farve5" xfId="37" builtinId="47" customBuiltin="1"/>
    <cellStyle name="40 % - Farve6" xfId="41" builtinId="51" customBuiltin="1"/>
    <cellStyle name="60 % - Farve1" xfId="22" builtinId="32" customBuiltin="1"/>
    <cellStyle name="60 % - Farve2" xfId="26" builtinId="36" customBuiltin="1"/>
    <cellStyle name="60 % - Farve3" xfId="30" builtinId="40" customBuiltin="1"/>
    <cellStyle name="60 % - Farve4" xfId="34" builtinId="44" customBuiltin="1"/>
    <cellStyle name="60 % - Farve5" xfId="38" builtinId="48" customBuiltin="1"/>
    <cellStyle name="60 % - Farve6" xfId="42" builtinId="52" customBuiltin="1"/>
    <cellStyle name="Advarselstekst" xfId="15" builtinId="11" customBuiltin="1"/>
    <cellStyle name="Bemærk!" xfId="16" builtinId="10" customBuiltin="1"/>
    <cellStyle name="Beregning" xfId="12" builtinId="22" customBuiltin="1"/>
    <cellStyle name="Farve1" xfId="19" builtinId="29" customBuiltin="1"/>
    <cellStyle name="Farve2" xfId="23" builtinId="33" customBuiltin="1"/>
    <cellStyle name="Farve3" xfId="27" builtinId="37" customBuiltin="1"/>
    <cellStyle name="Farve4" xfId="31" builtinId="41" customBuiltin="1"/>
    <cellStyle name="Farve5" xfId="35" builtinId="45" customBuiltin="1"/>
    <cellStyle name="Farve6" xfId="39" builtinId="49" customBuiltin="1"/>
    <cellStyle name="Forklarende tekst" xfId="17" builtinId="53" customBuiltin="1"/>
    <cellStyle name="God" xfId="8" builtinId="26" customBuiltin="1"/>
    <cellStyle name="Input" xfId="10" builtinId="20" customBuiltin="1"/>
    <cellStyle name="Kontrollér celle" xfId="14" builtinId="23" customBuiltin="1"/>
    <cellStyle name="Neutral" xfId="9" builtinId="28" customBuiltin="1"/>
    <cellStyle name="Normal" xfId="0" builtinId="0"/>
    <cellStyle name="Output" xfId="11" builtinId="21" customBuiltin="1"/>
    <cellStyle name="Overskrift 1" xfId="4" builtinId="16" customBuiltin="1"/>
    <cellStyle name="Overskrift 2" xfId="5" builtinId="17" customBuiltin="1"/>
    <cellStyle name="Overskrift 3" xfId="6" builtinId="18" customBuiltin="1"/>
    <cellStyle name="Overskrift 4" xfId="7" builtinId="19" customBuiltin="1"/>
    <cellStyle name="Procent" xfId="1" builtinId="5"/>
    <cellStyle name="Sammenkædet celle" xfId="13" builtinId="24" customBuiltin="1"/>
    <cellStyle name="Titel" xfId="3" builtinId="15" customBuiltin="1"/>
    <cellStyle name="Total" xfId="18" builtinId="25" customBuiltin="1"/>
    <cellStyle name="Ugyldig" xfId="2" builtinId="27" customBuiltin="1"/>
  </cellStyles>
  <dxfs count="9">
    <dxf>
      <font>
        <strike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border>
        <bottom style="medium">
          <color rgb="FFDADADA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9:D38" totalsRowShown="0" headerRowDxfId="8" dataDxfId="6" headerRowBorderDxfId="7" tableBorderDxfId="5" totalsRowBorderDxfId="4" headerRowCellStyle="Normal" dataCellStyle="Normal">
  <tableColumns count="4">
    <tableColumn id="1" xr3:uid="{00000000-0010-0000-0000-000001000000}" name="Institution" dataDxfId="3" dataCellStyle="Normal"/>
    <tableColumn id="2" xr3:uid="{00000000-0010-0000-0000-000002000000}" name="Beskæftigelsesgrad" dataDxfId="2" dataCellStyle="Procent"/>
    <tableColumn id="3" xr3:uid="{00000000-0010-0000-0000-000003000000}" name="Overskridelse af måltal pct. point" dataDxfId="1" dataCellStyle="Procent">
      <calculatedColumnFormula>B10-$A$6</calculatedColumnFormula>
    </tableColumn>
    <tableColumn id="4" xr3:uid="{00000000-0010-0000-0000-000004000000}" name="Opnåelse af beskæftigelsestilskud" dataDxfId="0" dataCellStyle="Procent">
      <calculatedColumnFormula>IF(B10&gt;$A$6,1,((C10*$D$6)+1))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1ECF-3C0C-4E24-9D5F-5294C89041B9}">
  <dimension ref="A2:N41"/>
  <sheetViews>
    <sheetView tabSelected="1" zoomScaleNormal="100" workbookViewId="0">
      <selection activeCell="E13" sqref="E13"/>
    </sheetView>
  </sheetViews>
  <sheetFormatPr defaultColWidth="9.140625" defaultRowHeight="15" x14ac:dyDescent="0.25"/>
  <cols>
    <col min="1" max="1" width="36.5703125" style="59" customWidth="1"/>
    <col min="2" max="2" width="27.5703125" style="59" customWidth="1"/>
    <col min="3" max="3" width="27.28515625" style="59" customWidth="1"/>
    <col min="4" max="4" width="33.5703125" style="59" bestFit="1" customWidth="1"/>
    <col min="5" max="5" width="29" style="59" bestFit="1" customWidth="1"/>
    <col min="6" max="7" width="9.140625" style="59"/>
    <col min="8" max="8" width="21" style="59" customWidth="1"/>
    <col min="9" max="9" width="11.28515625" style="59" bestFit="1" customWidth="1"/>
    <col min="10" max="16384" width="9.140625" style="59"/>
  </cols>
  <sheetData>
    <row r="2" spans="1:14" x14ac:dyDescent="0.25">
      <c r="A2" s="60" t="s">
        <v>64</v>
      </c>
      <c r="B2" s="60"/>
      <c r="C2" s="60"/>
      <c r="D2" s="60"/>
      <c r="E2" s="61"/>
      <c r="G2" s="61"/>
      <c r="H2" s="60"/>
      <c r="I2" s="60"/>
      <c r="J2" s="60"/>
      <c r="K2" s="60"/>
      <c r="L2" s="60"/>
      <c r="M2" s="60"/>
      <c r="N2" s="60"/>
    </row>
    <row r="3" spans="1:14" x14ac:dyDescent="0.25">
      <c r="A3" s="62"/>
      <c r="B3" s="62"/>
      <c r="C3" s="62"/>
      <c r="D3" s="62"/>
      <c r="E3" s="61"/>
      <c r="G3" s="61"/>
      <c r="H3" s="62"/>
      <c r="I3" s="62"/>
      <c r="J3" s="62"/>
      <c r="K3" s="62"/>
      <c r="L3" s="62"/>
      <c r="M3" s="62"/>
      <c r="N3" s="62"/>
    </row>
    <row r="4" spans="1:14" x14ac:dyDescent="0.25">
      <c r="A4" s="62"/>
      <c r="B4" s="62"/>
      <c r="C4" s="62"/>
      <c r="D4" s="62"/>
      <c r="E4" s="61"/>
      <c r="G4" s="61"/>
      <c r="H4" s="62"/>
      <c r="I4" s="62"/>
      <c r="J4" s="62"/>
      <c r="K4" s="62"/>
      <c r="L4" s="62"/>
      <c r="M4" s="62"/>
      <c r="N4" s="62"/>
    </row>
    <row r="5" spans="1:14" ht="15.75" thickBot="1" x14ac:dyDescent="0.3">
      <c r="A5" s="63" t="s">
        <v>31</v>
      </c>
      <c r="B5" s="64" t="s">
        <v>44</v>
      </c>
      <c r="C5" s="64" t="s">
        <v>0</v>
      </c>
      <c r="D5" s="64" t="s">
        <v>38</v>
      </c>
      <c r="E5" s="61"/>
      <c r="F5" s="65"/>
      <c r="G5" s="61"/>
    </row>
    <row r="6" spans="1:14" ht="15.75" thickBot="1" x14ac:dyDescent="0.3">
      <c r="A6" s="66">
        <f>I13</f>
        <v>0.96562003923611972</v>
      </c>
      <c r="B6" s="66">
        <f>A6-C6</f>
        <v>0.71562003923611972</v>
      </c>
      <c r="C6" s="66">
        <v>0.25</v>
      </c>
      <c r="D6" s="67">
        <v>4</v>
      </c>
      <c r="E6" s="61"/>
      <c r="G6" s="61"/>
    </row>
    <row r="7" spans="1:14" x14ac:dyDescent="0.25">
      <c r="A7" s="62"/>
      <c r="B7" s="62"/>
      <c r="C7" s="62"/>
      <c r="D7" s="62"/>
      <c r="E7" s="61"/>
      <c r="G7" s="61"/>
    </row>
    <row r="8" spans="1:14" x14ac:dyDescent="0.25">
      <c r="A8" s="68"/>
      <c r="B8" s="68"/>
      <c r="C8" s="68"/>
      <c r="D8" s="68"/>
      <c r="E8" s="61"/>
      <c r="G8" s="61"/>
    </row>
    <row r="9" spans="1:14" ht="15.75" thickBot="1" x14ac:dyDescent="0.3">
      <c r="A9" s="69" t="s">
        <v>1</v>
      </c>
      <c r="B9" s="70" t="s">
        <v>2</v>
      </c>
      <c r="C9" s="71" t="s">
        <v>36</v>
      </c>
      <c r="D9" s="71" t="s">
        <v>35</v>
      </c>
      <c r="G9" s="61"/>
      <c r="H9" s="97" t="s">
        <v>37</v>
      </c>
      <c r="I9" s="98"/>
    </row>
    <row r="10" spans="1:14" ht="15.75" thickBot="1" x14ac:dyDescent="0.3">
      <c r="A10" s="72" t="s">
        <v>3</v>
      </c>
      <c r="B10" s="73">
        <v>0.8659297114726594</v>
      </c>
      <c r="C10" s="73">
        <f>B10-$A$6</f>
        <v>-9.9690327763460318E-2</v>
      </c>
      <c r="D10" s="74">
        <f>IF(B10&gt;$A$6,1,((C10*$D$6)+1))</f>
        <v>0.60123868894615873</v>
      </c>
      <c r="G10" s="61"/>
      <c r="H10" s="75" t="s">
        <v>33</v>
      </c>
      <c r="I10" s="76">
        <v>0.4</v>
      </c>
    </row>
    <row r="11" spans="1:14" ht="15.75" thickBot="1" x14ac:dyDescent="0.3">
      <c r="A11" s="72" t="s">
        <v>4</v>
      </c>
      <c r="B11" s="73">
        <v>0.88314200954469235</v>
      </c>
      <c r="C11" s="73">
        <f>B11-$A$6</f>
        <v>-8.2478029691427368E-2</v>
      </c>
      <c r="D11" s="74">
        <f>IF(B11&gt;$A$6,1,((C11*$D$6)+1))</f>
        <v>0.67008788123429053</v>
      </c>
      <c r="G11" s="61"/>
      <c r="H11" s="77" t="s">
        <v>34</v>
      </c>
      <c r="I11" s="78">
        <v>0.97544288516865696</v>
      </c>
    </row>
    <row r="12" spans="1:14" ht="15.75" thickBot="1" x14ac:dyDescent="0.3">
      <c r="A12" s="72" t="s">
        <v>5</v>
      </c>
      <c r="B12" s="73">
        <v>0.91880317080813823</v>
      </c>
      <c r="C12" s="73">
        <f t="shared" ref="C12:C38" si="0">B12-$A$6</f>
        <v>-4.6816868427981495E-2</v>
      </c>
      <c r="D12" s="74">
        <f t="shared" ref="D12:D38" si="1">IF(B12&gt;$A$6,1,((C12*$D$6)+1))</f>
        <v>0.81273252628807402</v>
      </c>
      <c r="G12" s="61"/>
      <c r="H12" s="77" t="s">
        <v>32</v>
      </c>
      <c r="I12" s="79">
        <f>(1-I11)*0.4</f>
        <v>9.8228459325372178E-3</v>
      </c>
    </row>
    <row r="13" spans="1:14" ht="15.75" thickBot="1" x14ac:dyDescent="0.3">
      <c r="A13" s="72" t="s">
        <v>41</v>
      </c>
      <c r="B13" s="73">
        <v>0.88996696008345455</v>
      </c>
      <c r="C13" s="73">
        <f t="shared" si="0"/>
        <v>-7.565307915266517E-2</v>
      </c>
      <c r="D13" s="74">
        <f>IF(B13&gt;$A$6,1,((C13*$D$6)+1))</f>
        <v>0.69738768338933932</v>
      </c>
      <c r="G13" s="61"/>
      <c r="H13" s="75" t="s">
        <v>31</v>
      </c>
      <c r="I13" s="89">
        <f>I11-I12</f>
        <v>0.96562003923611972</v>
      </c>
    </row>
    <row r="14" spans="1:14" ht="15.75" thickBot="1" x14ac:dyDescent="0.3">
      <c r="A14" s="72" t="s">
        <v>7</v>
      </c>
      <c r="B14" s="73">
        <v>0.901318993901845</v>
      </c>
      <c r="C14" s="73">
        <f t="shared" si="0"/>
        <v>-6.430104533427472E-2</v>
      </c>
      <c r="D14" s="74">
        <f t="shared" si="1"/>
        <v>0.74279581866290112</v>
      </c>
      <c r="G14" s="61"/>
    </row>
    <row r="15" spans="1:14" ht="15.75" thickBot="1" x14ac:dyDescent="0.3">
      <c r="A15" s="72" t="s">
        <v>8</v>
      </c>
      <c r="B15" s="73">
        <v>0.8826853739570355</v>
      </c>
      <c r="C15" s="73">
        <f t="shared" si="0"/>
        <v>-8.2934665279084219E-2</v>
      </c>
      <c r="D15" s="74">
        <f t="shared" si="1"/>
        <v>0.66826133888366313</v>
      </c>
      <c r="G15" s="61"/>
    </row>
    <row r="16" spans="1:14" ht="15.75" thickBot="1" x14ac:dyDescent="0.3">
      <c r="A16" s="72" t="s">
        <v>9</v>
      </c>
      <c r="B16" s="73">
        <v>0.92225720047413062</v>
      </c>
      <c r="C16" s="73">
        <f t="shared" si="0"/>
        <v>-4.3362838761989098E-2</v>
      </c>
      <c r="D16" s="74">
        <f t="shared" si="1"/>
        <v>0.82654864495204361</v>
      </c>
      <c r="G16" s="61"/>
    </row>
    <row r="17" spans="1:14" ht="15.75" thickBot="1" x14ac:dyDescent="0.3">
      <c r="A17" s="72" t="s">
        <v>10</v>
      </c>
      <c r="B17" s="73">
        <v>0.90297208196732559</v>
      </c>
      <c r="C17" s="73">
        <f t="shared" si="0"/>
        <v>-6.264795726879413E-2</v>
      </c>
      <c r="D17" s="74">
        <f t="shared" si="1"/>
        <v>0.74940817092482348</v>
      </c>
      <c r="G17" s="61"/>
      <c r="H17" s="80" t="s">
        <v>58</v>
      </c>
      <c r="I17" s="81"/>
      <c r="J17" s="81"/>
      <c r="K17" s="81"/>
      <c r="L17" s="81"/>
      <c r="M17" s="81"/>
      <c r="N17" s="81"/>
    </row>
    <row r="18" spans="1:14" ht="15.75" thickBot="1" x14ac:dyDescent="0.3">
      <c r="A18" s="72" t="s">
        <v>67</v>
      </c>
      <c r="B18" s="73">
        <v>0.91344695643449103</v>
      </c>
      <c r="C18" s="73">
        <f t="shared" ref="C18" si="2">B18-$A$6</f>
        <v>-5.217308280162869E-2</v>
      </c>
      <c r="D18" s="74">
        <f t="shared" ref="D18" si="3">IF(B18&gt;$A$6,1,((C18*$D$6)+1))</f>
        <v>0.79130766879348524</v>
      </c>
      <c r="G18" s="61"/>
      <c r="H18" s="91" t="s">
        <v>47</v>
      </c>
      <c r="I18" s="99" t="s">
        <v>48</v>
      </c>
      <c r="J18" s="99"/>
      <c r="K18" s="91" t="s">
        <v>49</v>
      </c>
      <c r="L18" s="91" t="s">
        <v>50</v>
      </c>
      <c r="M18" s="91"/>
      <c r="N18" s="91"/>
    </row>
    <row r="19" spans="1:14" ht="15.75" thickBot="1" x14ac:dyDescent="0.3">
      <c r="A19" s="72" t="s">
        <v>11</v>
      </c>
      <c r="B19" s="73">
        <v>0.98156635860445318</v>
      </c>
      <c r="C19" s="73">
        <f>B19-$A$6</f>
        <v>1.5946319368333461E-2</v>
      </c>
      <c r="D19" s="74">
        <f>IF(B19&gt;$A$6,1,((C19*$D$6)+1))</f>
        <v>1</v>
      </c>
      <c r="G19" s="61"/>
      <c r="H19" s="96">
        <v>2017</v>
      </c>
      <c r="I19" s="94" t="s">
        <v>51</v>
      </c>
      <c r="J19" s="94"/>
      <c r="K19" s="96">
        <v>2022</v>
      </c>
      <c r="L19" s="94" t="s">
        <v>52</v>
      </c>
      <c r="M19" s="94"/>
      <c r="N19" s="94"/>
    </row>
    <row r="20" spans="1:14" ht="15.75" thickBot="1" x14ac:dyDescent="0.3">
      <c r="A20" s="72" t="s">
        <v>12</v>
      </c>
      <c r="B20" s="73">
        <v>0.98762175324675328</v>
      </c>
      <c r="C20" s="73">
        <f>B20-$A$6</f>
        <v>2.2001714010633555E-2</v>
      </c>
      <c r="D20" s="74">
        <f>IF(B20&gt;$A$6,1,((C20*$D$6)+1))</f>
        <v>1</v>
      </c>
      <c r="G20" s="61"/>
      <c r="H20" s="96"/>
      <c r="I20" s="94"/>
      <c r="J20" s="94"/>
      <c r="K20" s="96"/>
      <c r="L20" s="94"/>
      <c r="M20" s="94"/>
      <c r="N20" s="94"/>
    </row>
    <row r="21" spans="1:14" ht="15.75" thickBot="1" x14ac:dyDescent="0.3">
      <c r="A21" s="72" t="s">
        <v>65</v>
      </c>
      <c r="B21" s="73">
        <v>0.98118090730949825</v>
      </c>
      <c r="C21" s="73">
        <f>B21-$A$6</f>
        <v>1.5560868073378531E-2</v>
      </c>
      <c r="D21" s="74">
        <f>IF(B21&gt;$A$6,1,((C21*$D$6)+1))</f>
        <v>1</v>
      </c>
      <c r="H21" s="96">
        <v>2018</v>
      </c>
      <c r="I21" s="94" t="s">
        <v>53</v>
      </c>
      <c r="J21" s="94"/>
      <c r="K21" s="96">
        <v>2023</v>
      </c>
      <c r="L21" s="94" t="s">
        <v>54</v>
      </c>
      <c r="M21" s="94"/>
      <c r="N21" s="94"/>
    </row>
    <row r="22" spans="1:14" ht="15.75" thickBot="1" x14ac:dyDescent="0.3">
      <c r="A22" s="72" t="s">
        <v>14</v>
      </c>
      <c r="B22" s="73">
        <v>0.98448704223645145</v>
      </c>
      <c r="C22" s="73">
        <f>B22-$A$6</f>
        <v>1.8867003000331728E-2</v>
      </c>
      <c r="D22" s="74">
        <f>IF(B22&gt;$A$6,1,((C22*$D$6)+1))</f>
        <v>1</v>
      </c>
      <c r="H22" s="96"/>
      <c r="I22" s="94"/>
      <c r="J22" s="94"/>
      <c r="K22" s="96"/>
      <c r="L22" s="94"/>
      <c r="M22" s="94"/>
      <c r="N22" s="94"/>
    </row>
    <row r="23" spans="1:14" ht="15.75" thickBot="1" x14ac:dyDescent="0.3">
      <c r="A23" s="72" t="s">
        <v>15</v>
      </c>
      <c r="B23" s="73">
        <v>0.98950114831190339</v>
      </c>
      <c r="C23" s="73">
        <f>B23-$A$6</f>
        <v>2.3881109075783669E-2</v>
      </c>
      <c r="D23" s="74">
        <f>IF(B23&gt;$A$6,1,((C23*$D$6)+1))</f>
        <v>1</v>
      </c>
      <c r="H23" s="92">
        <v>2019</v>
      </c>
      <c r="I23" s="94" t="s">
        <v>55</v>
      </c>
      <c r="J23" s="94"/>
      <c r="K23" s="92">
        <v>2024</v>
      </c>
      <c r="L23" s="94" t="s">
        <v>54</v>
      </c>
      <c r="M23" s="94"/>
      <c r="N23" s="94"/>
    </row>
    <row r="24" spans="1:14" ht="15.75" thickBot="1" x14ac:dyDescent="0.3">
      <c r="A24" s="72" t="s">
        <v>16</v>
      </c>
      <c r="B24" s="73">
        <v>0.89171752776961821</v>
      </c>
      <c r="C24" s="73">
        <f>B24-$A$6</f>
        <v>-7.3902511466501508E-2</v>
      </c>
      <c r="D24" s="74">
        <f>IF(B24&gt;$A$6,1,((C24*$D$6)+1))</f>
        <v>0.70438995413399397</v>
      </c>
      <c r="H24" s="92">
        <v>2020</v>
      </c>
      <c r="I24" s="94" t="s">
        <v>56</v>
      </c>
      <c r="J24" s="94"/>
      <c r="K24" s="92">
        <v>2025</v>
      </c>
      <c r="L24" s="94" t="s">
        <v>52</v>
      </c>
      <c r="M24" s="94"/>
      <c r="N24" s="94"/>
    </row>
    <row r="25" spans="1:14" ht="15.75" thickBot="1" x14ac:dyDescent="0.3">
      <c r="A25" s="72" t="s">
        <v>17</v>
      </c>
      <c r="B25" s="73">
        <v>0.81567422707366499</v>
      </c>
      <c r="C25" s="73">
        <f>B25-$A$6</f>
        <v>-0.14994581216245473</v>
      </c>
      <c r="D25" s="74">
        <f>IF(B25&gt;$A$6,1,((C25*$D$6)+1))</f>
        <v>0.40021675135018109</v>
      </c>
      <c r="H25" s="85">
        <v>2021</v>
      </c>
      <c r="I25" s="95" t="s">
        <v>57</v>
      </c>
      <c r="J25" s="95"/>
      <c r="K25" s="92">
        <v>2026</v>
      </c>
      <c r="L25" s="94" t="s">
        <v>52</v>
      </c>
      <c r="M25" s="94"/>
      <c r="N25" s="94"/>
    </row>
    <row r="26" spans="1:14" ht="15.75" thickBot="1" x14ac:dyDescent="0.3">
      <c r="A26" s="72" t="s">
        <v>42</v>
      </c>
      <c r="B26" s="73">
        <v>0.92553764397471028</v>
      </c>
      <c r="C26" s="73">
        <f>B26-$A$6</f>
        <v>-4.0082395261409443E-2</v>
      </c>
      <c r="D26" s="74">
        <f>IF(B26&gt;$A$6,1,((C26*$D$6)+1))</f>
        <v>0.83967041895436223</v>
      </c>
      <c r="H26" s="92">
        <v>2022</v>
      </c>
      <c r="I26" s="94" t="s">
        <v>61</v>
      </c>
      <c r="J26" s="94"/>
      <c r="K26" s="92">
        <v>2027</v>
      </c>
      <c r="L26" s="94" t="s">
        <v>52</v>
      </c>
      <c r="M26" s="94"/>
      <c r="N26" s="94"/>
    </row>
    <row r="27" spans="1:14" ht="15.75" thickBot="1" x14ac:dyDescent="0.3">
      <c r="A27" s="72" t="s">
        <v>19</v>
      </c>
      <c r="B27" s="73">
        <v>0.95495705058187363</v>
      </c>
      <c r="C27" s="73">
        <f>B27-$A$6</f>
        <v>-1.0662988654246086E-2</v>
      </c>
      <c r="D27" s="74">
        <f>IF(B27&gt;$A$6,1,((C27*$D$6)+1))</f>
        <v>0.95734804538301566</v>
      </c>
      <c r="H27" s="93" t="s">
        <v>59</v>
      </c>
      <c r="I27" s="93"/>
      <c r="J27" s="93"/>
      <c r="K27" s="93"/>
      <c r="L27" s="93"/>
      <c r="M27" s="93"/>
      <c r="N27" s="93"/>
    </row>
    <row r="28" spans="1:14" ht="15.75" thickBot="1" x14ac:dyDescent="0.3">
      <c r="A28" s="72" t="s">
        <v>20</v>
      </c>
      <c r="B28" s="73">
        <v>0.95074904604334254</v>
      </c>
      <c r="C28" s="73">
        <f>B28-$A$6</f>
        <v>-1.4870993192777182E-2</v>
      </c>
      <c r="D28" s="74">
        <f>IF(B28&gt;$A$6,1,((C28*$D$6)+1))</f>
        <v>0.94051602722889127</v>
      </c>
      <c r="H28" s="93"/>
      <c r="I28" s="93"/>
      <c r="J28" s="93"/>
      <c r="K28" s="93"/>
      <c r="L28" s="93"/>
      <c r="M28" s="93"/>
      <c r="N28" s="93"/>
    </row>
    <row r="29" spans="1:14" ht="15.75" thickBot="1" x14ac:dyDescent="0.3">
      <c r="A29" s="72" t="s">
        <v>39</v>
      </c>
      <c r="B29" s="73">
        <v>0.96251950236170825</v>
      </c>
      <c r="C29" s="73">
        <f>B29-$A$6</f>
        <v>-3.1005368744114747E-3</v>
      </c>
      <c r="D29" s="74">
        <f>IF(B29&gt;$A$6,1,((C29*$D$6)+1))</f>
        <v>0.9875978525023541</v>
      </c>
      <c r="H29" s="93"/>
      <c r="I29" s="93"/>
      <c r="J29" s="93"/>
      <c r="K29" s="93"/>
      <c r="L29" s="93"/>
      <c r="M29" s="93"/>
      <c r="N29" s="93"/>
    </row>
    <row r="30" spans="1:14" ht="15.75" thickBot="1" x14ac:dyDescent="0.3">
      <c r="A30" s="72" t="s">
        <v>21</v>
      </c>
      <c r="B30" s="73">
        <v>0.90952683187733996</v>
      </c>
      <c r="C30" s="73">
        <f>B30-$A$6</f>
        <v>-5.6093207358779762E-2</v>
      </c>
      <c r="D30" s="74">
        <f>IF(B30&gt;$A$6,1,((C30*$D$6)+1))</f>
        <v>0.77562717056488095</v>
      </c>
      <c r="H30" s="93"/>
      <c r="I30" s="93"/>
      <c r="J30" s="93"/>
      <c r="K30" s="93"/>
      <c r="L30" s="93"/>
      <c r="M30" s="93"/>
      <c r="N30" s="93"/>
    </row>
    <row r="31" spans="1:14" ht="15.75" thickBot="1" x14ac:dyDescent="0.3">
      <c r="A31" s="72" t="s">
        <v>22</v>
      </c>
      <c r="B31" s="73">
        <v>0.93769792931078122</v>
      </c>
      <c r="C31" s="73">
        <f>B31-$A$6</f>
        <v>-2.7922109925338501E-2</v>
      </c>
      <c r="D31" s="74">
        <f>IF(B31&gt;$A$6,1,((C31*$D$6)+1))</f>
        <v>0.888311560298646</v>
      </c>
    </row>
    <row r="32" spans="1:14" ht="15.75" thickBot="1" x14ac:dyDescent="0.3">
      <c r="A32" s="72" t="s">
        <v>23</v>
      </c>
      <c r="B32" s="73">
        <v>0.96597389908900932</v>
      </c>
      <c r="C32" s="73">
        <f>B32-$A$6</f>
        <v>3.538598528896042E-4</v>
      </c>
      <c r="D32" s="74">
        <f>IF(B32&gt;$A$6,1,((C32*$D$6)+1))</f>
        <v>1</v>
      </c>
    </row>
    <row r="33" spans="1:4" ht="15.75" thickBot="1" x14ac:dyDescent="0.3">
      <c r="A33" s="72" t="s">
        <v>24</v>
      </c>
      <c r="B33" s="73">
        <v>0.96307202298703865</v>
      </c>
      <c r="C33" s="73">
        <f>B33-$A$6</f>
        <v>-2.5480162490810754E-3</v>
      </c>
      <c r="D33" s="74">
        <f>IF(B33&gt;$A$6,1,((C33*$D$6)+1))</f>
        <v>0.9898079350036757</v>
      </c>
    </row>
    <row r="34" spans="1:4" ht="15.75" thickBot="1" x14ac:dyDescent="0.3">
      <c r="A34" s="72" t="s">
        <v>25</v>
      </c>
      <c r="B34" s="73">
        <v>0.96513643341752098</v>
      </c>
      <c r="C34" s="73">
        <f>B34-$A$6</f>
        <v>-4.8360581859874241E-4</v>
      </c>
      <c r="D34" s="74">
        <f>IF(B34&gt;$A$6,1,((C34*$D$6)+1))</f>
        <v>0.99806557672560503</v>
      </c>
    </row>
    <row r="35" spans="1:4" ht="15.75" thickBot="1" x14ac:dyDescent="0.3">
      <c r="A35" s="72" t="s">
        <v>26</v>
      </c>
      <c r="B35" s="73">
        <v>0.93449326927318821</v>
      </c>
      <c r="C35" s="73">
        <f>B35-$A$6</f>
        <v>-3.1126769962931511E-2</v>
      </c>
      <c r="D35" s="74">
        <f>IF(B35&gt;$A$6,1,((C35*$D$6)+1))</f>
        <v>0.87549292014827396</v>
      </c>
    </row>
    <row r="36" spans="1:4" ht="15.75" thickBot="1" x14ac:dyDescent="0.3">
      <c r="A36" s="72" t="s">
        <v>27</v>
      </c>
      <c r="B36" s="73">
        <v>0.88282220780371246</v>
      </c>
      <c r="C36" s="73">
        <f>B36-$A$6</f>
        <v>-8.2797831432407265E-2</v>
      </c>
      <c r="D36" s="74">
        <f>IF(B36&gt;$A$6,1,((C36*$D$6)+1))</f>
        <v>0.66880867427037094</v>
      </c>
    </row>
    <row r="37" spans="1:4" ht="15.75" thickBot="1" x14ac:dyDescent="0.3">
      <c r="A37" s="72" t="s">
        <v>28</v>
      </c>
      <c r="B37" s="73">
        <v>0.91887606777832587</v>
      </c>
      <c r="C37" s="73">
        <f>B37-$A$6</f>
        <v>-4.6743971457793854E-2</v>
      </c>
      <c r="D37" s="74">
        <f>IF(B37&gt;$A$6,1,((C37*$D$6)+1))</f>
        <v>0.81302411416882459</v>
      </c>
    </row>
    <row r="38" spans="1:4" ht="15.75" thickBot="1" x14ac:dyDescent="0.3">
      <c r="A38" s="72" t="s">
        <v>29</v>
      </c>
      <c r="B38" s="73">
        <v>0.90360276799561623</v>
      </c>
      <c r="C38" s="73">
        <f>B38-$A$6</f>
        <v>-6.2017271240503491E-2</v>
      </c>
      <c r="D38" s="74">
        <f>IF(B38&gt;$A$6,1,((C38*$D$6)+1))</f>
        <v>0.75193091503798604</v>
      </c>
    </row>
    <row r="39" spans="1:4" x14ac:dyDescent="0.25">
      <c r="A39" s="86" t="s">
        <v>30</v>
      </c>
      <c r="B39" s="87">
        <v>0.92791393910169417</v>
      </c>
      <c r="C39" s="87">
        <f>B39-$A$6</f>
        <v>-3.7706100134425546E-2</v>
      </c>
      <c r="D39" s="88">
        <f>IF(B39&gt;$A$6,1,((C39*$D$6)+1))</f>
        <v>0.84917559946229781</v>
      </c>
    </row>
    <row r="41" spans="1:4" x14ac:dyDescent="0.25">
      <c r="A41" s="107" t="s">
        <v>66</v>
      </c>
    </row>
  </sheetData>
  <mergeCells count="19">
    <mergeCell ref="L19:N20"/>
    <mergeCell ref="H9:I9"/>
    <mergeCell ref="I18:J18"/>
    <mergeCell ref="H19:H20"/>
    <mergeCell ref="I19:J20"/>
    <mergeCell ref="K19:K20"/>
    <mergeCell ref="H21:H22"/>
    <mergeCell ref="I21:J22"/>
    <mergeCell ref="K21:K22"/>
    <mergeCell ref="L21:N22"/>
    <mergeCell ref="I23:J23"/>
    <mergeCell ref="L23:N23"/>
    <mergeCell ref="H27:N30"/>
    <mergeCell ref="I24:J24"/>
    <mergeCell ref="L24:N24"/>
    <mergeCell ref="I25:J25"/>
    <mergeCell ref="L25:N25"/>
    <mergeCell ref="I26:J26"/>
    <mergeCell ref="L26:N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3427-43D3-4901-AF52-D1E0512CC055}">
  <dimension ref="A2:N41"/>
  <sheetViews>
    <sheetView topLeftCell="A3" zoomScaleNormal="100" workbookViewId="0">
      <selection activeCell="B18" sqref="B18"/>
    </sheetView>
  </sheetViews>
  <sheetFormatPr defaultColWidth="9.140625" defaultRowHeight="15" x14ac:dyDescent="0.25"/>
  <cols>
    <col min="1" max="1" width="36.5703125" style="59" customWidth="1"/>
    <col min="2" max="2" width="27.5703125" style="59" customWidth="1"/>
    <col min="3" max="3" width="27.28515625" style="59" customWidth="1"/>
    <col min="4" max="4" width="33.5703125" style="59" bestFit="1" customWidth="1"/>
    <col min="5" max="5" width="29" style="59" bestFit="1" customWidth="1"/>
    <col min="6" max="7" width="9.140625" style="59"/>
    <col min="8" max="8" width="21" style="59" customWidth="1"/>
    <col min="9" max="9" width="11.28515625" style="59" bestFit="1" customWidth="1"/>
    <col min="10" max="16384" width="9.140625" style="59"/>
  </cols>
  <sheetData>
    <row r="2" spans="1:14" x14ac:dyDescent="0.25">
      <c r="A2" s="60" t="s">
        <v>63</v>
      </c>
      <c r="B2" s="60"/>
      <c r="C2" s="60"/>
      <c r="D2" s="60"/>
      <c r="E2" s="61"/>
      <c r="G2" s="61"/>
      <c r="H2" s="60"/>
      <c r="I2" s="60"/>
      <c r="J2" s="60"/>
      <c r="K2" s="60"/>
      <c r="L2" s="60"/>
      <c r="M2" s="60"/>
      <c r="N2" s="60"/>
    </row>
    <row r="3" spans="1:14" x14ac:dyDescent="0.25">
      <c r="A3" s="62"/>
      <c r="B3" s="62"/>
      <c r="C3" s="62"/>
      <c r="D3" s="62"/>
      <c r="E3" s="61"/>
      <c r="G3" s="61"/>
      <c r="H3" s="62"/>
      <c r="I3" s="62"/>
      <c r="J3" s="62"/>
      <c r="K3" s="62"/>
      <c r="L3" s="62"/>
      <c r="M3" s="62"/>
      <c r="N3" s="62"/>
    </row>
    <row r="4" spans="1:14" x14ac:dyDescent="0.25">
      <c r="A4" s="62"/>
      <c r="B4" s="62"/>
      <c r="C4" s="62"/>
      <c r="D4" s="62"/>
      <c r="E4" s="61"/>
      <c r="G4" s="61"/>
      <c r="H4" s="62"/>
      <c r="I4" s="62"/>
      <c r="J4" s="62"/>
      <c r="K4" s="62"/>
      <c r="L4" s="62"/>
      <c r="M4" s="62"/>
      <c r="N4" s="62"/>
    </row>
    <row r="5" spans="1:14" ht="15.75" thickBot="1" x14ac:dyDescent="0.3">
      <c r="A5" s="63" t="s">
        <v>31</v>
      </c>
      <c r="B5" s="64" t="s">
        <v>44</v>
      </c>
      <c r="C5" s="64" t="s">
        <v>0</v>
      </c>
      <c r="D5" s="64" t="s">
        <v>38</v>
      </c>
      <c r="E5" s="61"/>
      <c r="F5" s="65"/>
      <c r="G5" s="61"/>
    </row>
    <row r="6" spans="1:14" ht="15.75" thickBot="1" x14ac:dyDescent="0.3">
      <c r="A6" s="66">
        <f>I13</f>
        <v>0.95671464199535261</v>
      </c>
      <c r="B6" s="66">
        <f>A6-C6</f>
        <v>0.70671464199535261</v>
      </c>
      <c r="C6" s="66">
        <v>0.25</v>
      </c>
      <c r="D6" s="67">
        <v>4</v>
      </c>
      <c r="E6" s="61"/>
      <c r="G6" s="61"/>
    </row>
    <row r="7" spans="1:14" x14ac:dyDescent="0.25">
      <c r="A7" s="62"/>
      <c r="B7" s="62"/>
      <c r="C7" s="62"/>
      <c r="D7" s="62"/>
      <c r="E7" s="61"/>
      <c r="G7" s="61"/>
    </row>
    <row r="8" spans="1:14" x14ac:dyDescent="0.25">
      <c r="A8" s="68"/>
      <c r="B8" s="68"/>
      <c r="C8" s="68"/>
      <c r="D8" s="68"/>
      <c r="E8" s="61"/>
      <c r="G8" s="61"/>
    </row>
    <row r="9" spans="1:14" ht="15.75" thickBot="1" x14ac:dyDescent="0.3">
      <c r="A9" s="69" t="s">
        <v>1</v>
      </c>
      <c r="B9" s="70" t="s">
        <v>2</v>
      </c>
      <c r="C9" s="71" t="s">
        <v>36</v>
      </c>
      <c r="D9" s="71" t="s">
        <v>35</v>
      </c>
      <c r="G9" s="61"/>
      <c r="H9" s="97" t="s">
        <v>37</v>
      </c>
      <c r="I9" s="98"/>
    </row>
    <row r="10" spans="1:14" ht="15.75" thickBot="1" x14ac:dyDescent="0.3">
      <c r="A10" s="72" t="s">
        <v>3</v>
      </c>
      <c r="B10" s="73">
        <v>0.87702164502164504</v>
      </c>
      <c r="C10" s="73">
        <f>B10-$A$6</f>
        <v>-7.9692996973707575E-2</v>
      </c>
      <c r="D10" s="74">
        <f>IF(B10&gt;$A$6,1,((C10*$D$6)+1))</f>
        <v>0.6812280121051697</v>
      </c>
      <c r="G10" s="61"/>
      <c r="H10" s="75" t="s">
        <v>33</v>
      </c>
      <c r="I10" s="76">
        <v>0.4</v>
      </c>
    </row>
    <row r="11" spans="1:14" ht="15.75" thickBot="1" x14ac:dyDescent="0.3">
      <c r="A11" s="72" t="s">
        <v>4</v>
      </c>
      <c r="B11" s="73">
        <v>0.86622513360597397</v>
      </c>
      <c r="C11" s="73">
        <f>B11-$A$6</f>
        <v>-9.0489508389378637E-2</v>
      </c>
      <c r="D11" s="74">
        <f>IF(B11&gt;$A$6,1,((C11*$D$6)+1))</f>
        <v>0.63804196644248545</v>
      </c>
      <c r="G11" s="61"/>
      <c r="H11" s="77" t="s">
        <v>34</v>
      </c>
      <c r="I11" s="78">
        <v>0.96908188713953758</v>
      </c>
    </row>
    <row r="12" spans="1:14" ht="15.75" thickBot="1" x14ac:dyDescent="0.3">
      <c r="A12" s="72" t="s">
        <v>5</v>
      </c>
      <c r="B12" s="73">
        <v>0.91572360936470865</v>
      </c>
      <c r="C12" s="73">
        <f t="shared" ref="C12:C38" si="0">B12-$A$6</f>
        <v>-4.0991032630643964E-2</v>
      </c>
      <c r="D12" s="74">
        <f t="shared" ref="D12:D38" si="1">IF(B12&gt;$A$6,1,((C12*$D$6)+1))</f>
        <v>0.83603586947742414</v>
      </c>
      <c r="G12" s="61"/>
      <c r="H12" s="77" t="s">
        <v>32</v>
      </c>
      <c r="I12" s="79">
        <f>(1-I11)*0.4</f>
        <v>1.2367245144184968E-2</v>
      </c>
    </row>
    <row r="13" spans="1:14" ht="15.75" thickBot="1" x14ac:dyDescent="0.3">
      <c r="A13" s="72" t="s">
        <v>41</v>
      </c>
      <c r="B13" s="73">
        <v>0.86764762853993282</v>
      </c>
      <c r="C13" s="73">
        <f t="shared" si="0"/>
        <v>-8.9067013455419786E-2</v>
      </c>
      <c r="D13" s="74">
        <f>IF(B13&gt;$A$6,1,((C13*$D$6)+1))</f>
        <v>0.64373194617832086</v>
      </c>
      <c r="G13" s="61"/>
      <c r="H13" s="75" t="s">
        <v>31</v>
      </c>
      <c r="I13" s="89">
        <f>I11-I12</f>
        <v>0.95671464199535261</v>
      </c>
    </row>
    <row r="14" spans="1:14" ht="15.75" thickBot="1" x14ac:dyDescent="0.3">
      <c r="A14" s="72" t="s">
        <v>7</v>
      </c>
      <c r="B14" s="73">
        <v>0.87048638601080863</v>
      </c>
      <c r="C14" s="73">
        <f t="shared" si="0"/>
        <v>-8.6228255984543978E-2</v>
      </c>
      <c r="D14" s="74">
        <f t="shared" si="1"/>
        <v>0.65508697606182409</v>
      </c>
      <c r="G14" s="61"/>
    </row>
    <row r="15" spans="1:14" ht="15.75" thickBot="1" x14ac:dyDescent="0.3">
      <c r="A15" s="72" t="s">
        <v>8</v>
      </c>
      <c r="B15" s="73">
        <v>0.85417853215295259</v>
      </c>
      <c r="C15" s="73">
        <f t="shared" si="0"/>
        <v>-0.10253610984240003</v>
      </c>
      <c r="D15" s="74">
        <f t="shared" si="1"/>
        <v>0.5898555606303999</v>
      </c>
      <c r="G15" s="61"/>
    </row>
    <row r="16" spans="1:14" ht="15.75" thickBot="1" x14ac:dyDescent="0.3">
      <c r="A16" s="72" t="s">
        <v>9</v>
      </c>
      <c r="B16" s="73">
        <v>0.88436889624498949</v>
      </c>
      <c r="C16" s="73">
        <f t="shared" si="0"/>
        <v>-7.2345745750363122E-2</v>
      </c>
      <c r="D16" s="74">
        <f t="shared" si="1"/>
        <v>0.71061701699854751</v>
      </c>
      <c r="G16" s="61"/>
    </row>
    <row r="17" spans="1:14" ht="15.75" thickBot="1" x14ac:dyDescent="0.3">
      <c r="A17" s="72" t="s">
        <v>10</v>
      </c>
      <c r="B17" s="73">
        <v>0.87517054683270168</v>
      </c>
      <c r="C17" s="73">
        <f t="shared" si="0"/>
        <v>-8.1544095162650931E-2</v>
      </c>
      <c r="D17" s="74">
        <f t="shared" si="1"/>
        <v>0.67382361934939627</v>
      </c>
      <c r="G17" s="61"/>
      <c r="H17" s="80" t="s">
        <v>58</v>
      </c>
      <c r="I17" s="81"/>
      <c r="J17" s="81"/>
      <c r="K17" s="81"/>
      <c r="L17" s="81"/>
      <c r="M17" s="81"/>
      <c r="N17" s="81"/>
    </row>
    <row r="18" spans="1:14" ht="15.75" thickBot="1" x14ac:dyDescent="0.3">
      <c r="A18" s="72" t="s">
        <v>67</v>
      </c>
      <c r="B18" s="73">
        <v>0.88021711499053201</v>
      </c>
      <c r="C18" s="73">
        <f t="shared" ref="C18" si="2">B18-$A$6</f>
        <v>-7.6497527004820598E-2</v>
      </c>
      <c r="D18" s="74">
        <f t="shared" ref="D18" si="3">IF(B18&gt;$A$6,1,((C18*$D$6)+1))</f>
        <v>0.69400989198071761</v>
      </c>
      <c r="G18" s="61"/>
      <c r="H18" s="83" t="s">
        <v>47</v>
      </c>
      <c r="I18" s="99" t="s">
        <v>48</v>
      </c>
      <c r="J18" s="99"/>
      <c r="K18" s="83" t="s">
        <v>49</v>
      </c>
      <c r="L18" s="83" t="s">
        <v>50</v>
      </c>
      <c r="M18" s="83"/>
      <c r="N18" s="83"/>
    </row>
    <row r="19" spans="1:14" ht="15.75" thickBot="1" x14ac:dyDescent="0.3">
      <c r="A19" s="72" t="s">
        <v>11</v>
      </c>
      <c r="B19" s="73">
        <v>0.97698154647832736</v>
      </c>
      <c r="C19" s="73">
        <f>B19-$A$6</f>
        <v>2.0266904482974746E-2</v>
      </c>
      <c r="D19" s="74">
        <f>IF(B19&gt;$A$6,1,((C19*$D$6)+1))</f>
        <v>1</v>
      </c>
      <c r="G19" s="61"/>
      <c r="H19" s="96">
        <v>2017</v>
      </c>
      <c r="I19" s="94" t="s">
        <v>51</v>
      </c>
      <c r="J19" s="94"/>
      <c r="K19" s="96">
        <v>2022</v>
      </c>
      <c r="L19" s="94" t="s">
        <v>52</v>
      </c>
      <c r="M19" s="94"/>
      <c r="N19" s="94"/>
    </row>
    <row r="20" spans="1:14" ht="15.75" thickBot="1" x14ac:dyDescent="0.3">
      <c r="A20" s="72" t="s">
        <v>12</v>
      </c>
      <c r="B20" s="73">
        <v>0.94062236667870469</v>
      </c>
      <c r="C20" s="73">
        <f>B20-$A$6</f>
        <v>-1.6092275316647919E-2</v>
      </c>
      <c r="D20" s="74">
        <f>IF(B20&gt;$A$6,1,((C20*$D$6)+1))</f>
        <v>0.93563089873340832</v>
      </c>
      <c r="G20" s="61"/>
      <c r="H20" s="96"/>
      <c r="I20" s="94"/>
      <c r="J20" s="94"/>
      <c r="K20" s="96"/>
      <c r="L20" s="94"/>
      <c r="M20" s="94"/>
      <c r="N20" s="94"/>
    </row>
    <row r="21" spans="1:14" ht="15.75" thickBot="1" x14ac:dyDescent="0.3">
      <c r="A21" s="72" t="s">
        <v>13</v>
      </c>
      <c r="B21" s="73">
        <v>0.96693935621554328</v>
      </c>
      <c r="C21" s="73">
        <f>B21-$A$6</f>
        <v>1.0224714220190667E-2</v>
      </c>
      <c r="D21" s="74">
        <f>IF(B21&gt;$A$6,1,((C21*$D$6)+1))</f>
        <v>1</v>
      </c>
      <c r="H21" s="96">
        <v>2018</v>
      </c>
      <c r="I21" s="94" t="s">
        <v>53</v>
      </c>
      <c r="J21" s="94"/>
      <c r="K21" s="96">
        <v>2023</v>
      </c>
      <c r="L21" s="94" t="s">
        <v>54</v>
      </c>
      <c r="M21" s="94"/>
      <c r="N21" s="94"/>
    </row>
    <row r="22" spans="1:14" ht="15.75" thickBot="1" x14ac:dyDescent="0.3">
      <c r="A22" s="72" t="s">
        <v>14</v>
      </c>
      <c r="B22" s="73">
        <v>0.95069610522719505</v>
      </c>
      <c r="C22" s="73">
        <f>B22-$A$6</f>
        <v>-6.0185367681575563E-3</v>
      </c>
      <c r="D22" s="74">
        <f>IF(B22&gt;$A$6,1,((C22*$D$6)+1))</f>
        <v>0.97592585292736977</v>
      </c>
      <c r="H22" s="96"/>
      <c r="I22" s="94"/>
      <c r="J22" s="94"/>
      <c r="K22" s="96"/>
      <c r="L22" s="94"/>
      <c r="M22" s="94"/>
      <c r="N22" s="94"/>
    </row>
    <row r="23" spans="1:14" ht="15.75" thickBot="1" x14ac:dyDescent="0.3">
      <c r="A23" s="72" t="s">
        <v>15</v>
      </c>
      <c r="B23" s="73">
        <v>0.94927412952251333</v>
      </c>
      <c r="C23" s="73">
        <f>B23-$A$6</f>
        <v>-7.440512472839278E-3</v>
      </c>
      <c r="D23" s="74">
        <f>IF(B23&gt;$A$6,1,((C23*$D$6)+1))</f>
        <v>0.97023795010864289</v>
      </c>
      <c r="H23" s="84">
        <v>2019</v>
      </c>
      <c r="I23" s="94" t="s">
        <v>55</v>
      </c>
      <c r="J23" s="94"/>
      <c r="K23" s="84">
        <v>2024</v>
      </c>
      <c r="L23" s="94" t="s">
        <v>54</v>
      </c>
      <c r="M23" s="94"/>
      <c r="N23" s="94"/>
    </row>
    <row r="24" spans="1:14" ht="15.75" thickBot="1" x14ac:dyDescent="0.3">
      <c r="A24" s="72" t="s">
        <v>16</v>
      </c>
      <c r="B24" s="73">
        <v>0.87509281922939408</v>
      </c>
      <c r="C24" s="73">
        <f>B24-$A$6</f>
        <v>-8.1621822765958529E-2</v>
      </c>
      <c r="D24" s="74">
        <f>IF(B24&gt;$A$6,1,((C24*$D$6)+1))</f>
        <v>0.67351270893616588</v>
      </c>
      <c r="H24" s="84">
        <v>2020</v>
      </c>
      <c r="I24" s="94" t="s">
        <v>56</v>
      </c>
      <c r="J24" s="94"/>
      <c r="K24" s="84">
        <v>2025</v>
      </c>
      <c r="L24" s="94" t="s">
        <v>52</v>
      </c>
      <c r="M24" s="94"/>
      <c r="N24" s="94"/>
    </row>
    <row r="25" spans="1:14" ht="15.75" thickBot="1" x14ac:dyDescent="0.3">
      <c r="A25" s="72" t="s">
        <v>17</v>
      </c>
      <c r="B25" s="73">
        <v>0.89763342783187472</v>
      </c>
      <c r="C25" s="73">
        <f>B25-$A$6</f>
        <v>-5.9081214163477891E-2</v>
      </c>
      <c r="D25" s="74">
        <f>IF(B25&gt;$A$6,1,((C25*$D$6)+1))</f>
        <v>0.76367514334608844</v>
      </c>
      <c r="H25" s="85">
        <v>2021</v>
      </c>
      <c r="I25" s="95" t="s">
        <v>57</v>
      </c>
      <c r="J25" s="95"/>
      <c r="K25" s="84">
        <v>2026</v>
      </c>
      <c r="L25" s="94" t="s">
        <v>52</v>
      </c>
      <c r="M25" s="94"/>
      <c r="N25" s="94"/>
    </row>
    <row r="26" spans="1:14" ht="15.75" thickBot="1" x14ac:dyDescent="0.3">
      <c r="A26" s="72" t="s">
        <v>42</v>
      </c>
      <c r="B26" s="73">
        <v>0.90501199244187258</v>
      </c>
      <c r="C26" s="73">
        <f>B26-$A$6</f>
        <v>-5.1702649553480029E-2</v>
      </c>
      <c r="D26" s="74">
        <f>IF(B26&gt;$A$6,1,((C26*$D$6)+1))</f>
        <v>0.79318940178607988</v>
      </c>
      <c r="H26" s="84">
        <v>2022</v>
      </c>
      <c r="I26" s="94" t="s">
        <v>61</v>
      </c>
      <c r="J26" s="94"/>
      <c r="K26" s="84">
        <v>2027</v>
      </c>
      <c r="L26" s="94" t="s">
        <v>52</v>
      </c>
      <c r="M26" s="94"/>
      <c r="N26" s="94"/>
    </row>
    <row r="27" spans="1:14" ht="15.75" thickBot="1" x14ac:dyDescent="0.3">
      <c r="A27" s="72" t="s">
        <v>19</v>
      </c>
      <c r="B27" s="73">
        <v>0.9487130252077568</v>
      </c>
      <c r="C27" s="73">
        <f>B27-$A$6</f>
        <v>-8.0016167875958111E-3</v>
      </c>
      <c r="D27" s="74">
        <f>IF(B27&gt;$A$6,1,((C27*$D$6)+1))</f>
        <v>0.96799353284961676</v>
      </c>
      <c r="H27" s="93" t="s">
        <v>59</v>
      </c>
      <c r="I27" s="93"/>
      <c r="J27" s="93"/>
      <c r="K27" s="93"/>
      <c r="L27" s="93"/>
      <c r="M27" s="93"/>
      <c r="N27" s="93"/>
    </row>
    <row r="28" spans="1:14" ht="15.75" thickBot="1" x14ac:dyDescent="0.3">
      <c r="A28" s="72" t="s">
        <v>20</v>
      </c>
      <c r="B28" s="73">
        <v>0.92643925598814536</v>
      </c>
      <c r="C28" s="73">
        <f>B28-$A$6</f>
        <v>-3.027538600720725E-2</v>
      </c>
      <c r="D28" s="74">
        <f>IF(B28&gt;$A$6,1,((C28*$D$6)+1))</f>
        <v>0.878898455971171</v>
      </c>
      <c r="H28" s="93"/>
      <c r="I28" s="93"/>
      <c r="J28" s="93"/>
      <c r="K28" s="93"/>
      <c r="L28" s="93"/>
      <c r="M28" s="93"/>
      <c r="N28" s="93"/>
    </row>
    <row r="29" spans="1:14" ht="15.75" thickBot="1" x14ac:dyDescent="0.3">
      <c r="A29" s="72" t="s">
        <v>39</v>
      </c>
      <c r="B29" s="73">
        <v>0.955331801802494</v>
      </c>
      <c r="C29" s="73">
        <f>B29-$A$6</f>
        <v>-1.3828401928586143E-3</v>
      </c>
      <c r="D29" s="74">
        <f>IF(B29&gt;$A$6,1,((C29*$D$6)+1))</f>
        <v>0.99446863922856554</v>
      </c>
      <c r="H29" s="93"/>
      <c r="I29" s="93"/>
      <c r="J29" s="93"/>
      <c r="K29" s="93"/>
      <c r="L29" s="93"/>
      <c r="M29" s="93"/>
      <c r="N29" s="93"/>
    </row>
    <row r="30" spans="1:14" ht="15.75" thickBot="1" x14ac:dyDescent="0.3">
      <c r="A30" s="72" t="s">
        <v>21</v>
      </c>
      <c r="B30" s="73">
        <v>0.88396020631974737</v>
      </c>
      <c r="C30" s="73">
        <f>B30-$A$6</f>
        <v>-7.2754435675605245E-2</v>
      </c>
      <c r="D30" s="74">
        <f>IF(B30&gt;$A$6,1,((C30*$D$6)+1))</f>
        <v>0.70898225729757902</v>
      </c>
      <c r="H30" s="93"/>
      <c r="I30" s="93"/>
      <c r="J30" s="93"/>
      <c r="K30" s="93"/>
      <c r="L30" s="93"/>
      <c r="M30" s="93"/>
      <c r="N30" s="93"/>
    </row>
    <row r="31" spans="1:14" ht="15.75" thickBot="1" x14ac:dyDescent="0.3">
      <c r="A31" s="72" t="s">
        <v>22</v>
      </c>
      <c r="B31" s="73">
        <v>0.91185617089722215</v>
      </c>
      <c r="C31" s="73">
        <f>B31-$A$6</f>
        <v>-4.4858471098130459E-2</v>
      </c>
      <c r="D31" s="74">
        <f>IF(B31&gt;$A$6,1,((C31*$D$6)+1))</f>
        <v>0.82056611560747816</v>
      </c>
    </row>
    <row r="32" spans="1:14" ht="15.75" thickBot="1" x14ac:dyDescent="0.3">
      <c r="A32" s="72" t="s">
        <v>23</v>
      </c>
      <c r="B32" s="73">
        <v>0.94483099985857733</v>
      </c>
      <c r="C32" s="73">
        <f>B32-$A$6</f>
        <v>-1.1883642136775285E-2</v>
      </c>
      <c r="D32" s="74">
        <f>IF(B32&gt;$A$6,1,((C32*$D$6)+1))</f>
        <v>0.95246543145289886</v>
      </c>
    </row>
    <row r="33" spans="1:4" ht="15.75" thickBot="1" x14ac:dyDescent="0.3">
      <c r="A33" s="72" t="s">
        <v>24</v>
      </c>
      <c r="B33" s="73">
        <v>0.94217225243283875</v>
      </c>
      <c r="C33" s="73">
        <f>B33-$A$6</f>
        <v>-1.4542389562513858E-2</v>
      </c>
      <c r="D33" s="74">
        <f>IF(B33&gt;$A$6,1,((C33*$D$6)+1))</f>
        <v>0.94183044174994457</v>
      </c>
    </row>
    <row r="34" spans="1:4" ht="15.75" thickBot="1" x14ac:dyDescent="0.3">
      <c r="A34" s="72" t="s">
        <v>25</v>
      </c>
      <c r="B34" s="73">
        <v>0.94371796862866908</v>
      </c>
      <c r="C34" s="73">
        <f>B34-$A$6</f>
        <v>-1.2996673366683531E-2</v>
      </c>
      <c r="D34" s="74">
        <f>IF(B34&gt;$A$6,1,((C34*$D$6)+1))</f>
        <v>0.94801330653326588</v>
      </c>
    </row>
    <row r="35" spans="1:4" ht="15.75" thickBot="1" x14ac:dyDescent="0.3">
      <c r="A35" s="72" t="s">
        <v>26</v>
      </c>
      <c r="B35" s="73">
        <v>0.90389555165232616</v>
      </c>
      <c r="C35" s="73">
        <f>B35-$A$6</f>
        <v>-5.2819090343026454E-2</v>
      </c>
      <c r="D35" s="74">
        <f>IF(B35&gt;$A$6,1,((C35*$D$6)+1))</f>
        <v>0.78872363862789419</v>
      </c>
    </row>
    <row r="36" spans="1:4" ht="15.75" thickBot="1" x14ac:dyDescent="0.3">
      <c r="A36" s="72" t="s">
        <v>27</v>
      </c>
      <c r="B36" s="73">
        <v>0.83221514626973292</v>
      </c>
      <c r="C36" s="73">
        <f>B36-$A$6</f>
        <v>-0.12449949572561969</v>
      </c>
      <c r="D36" s="74">
        <f>IF(B36&gt;$A$6,1,((C36*$D$6)+1))</f>
        <v>0.50200201709752124</v>
      </c>
    </row>
    <row r="37" spans="1:4" ht="15.75" thickBot="1" x14ac:dyDescent="0.3">
      <c r="A37" s="72" t="s">
        <v>28</v>
      </c>
      <c r="B37" s="73">
        <v>0.88536162920655037</v>
      </c>
      <c r="C37" s="73">
        <f>B37-$A$6</f>
        <v>-7.1353012788802239E-2</v>
      </c>
      <c r="D37" s="74">
        <f>IF(B37&gt;$A$6,1,((C37*$D$6)+1))</f>
        <v>0.71458794884479104</v>
      </c>
    </row>
    <row r="38" spans="1:4" ht="15.75" thickBot="1" x14ac:dyDescent="0.3">
      <c r="A38" s="72" t="s">
        <v>29</v>
      </c>
      <c r="B38" s="73">
        <v>0.87528214434950757</v>
      </c>
      <c r="C38" s="73">
        <f>B38-$A$6</f>
        <v>-8.1432497645845037E-2</v>
      </c>
      <c r="D38" s="74">
        <f>IF(B38&gt;$A$6,1,((C38*$D$6)+1))</f>
        <v>0.67427000941661985</v>
      </c>
    </row>
    <row r="39" spans="1:4" x14ac:dyDescent="0.25">
      <c r="A39" s="86" t="s">
        <v>30</v>
      </c>
      <c r="B39" s="87">
        <v>0.90634445331757063</v>
      </c>
      <c r="C39" s="87">
        <f>B39-$A$6</f>
        <v>-5.037018867778198E-2</v>
      </c>
      <c r="D39" s="88">
        <f>IF(B39&gt;$A$6,1,((C39*$D$6)+1))</f>
        <v>0.79851924528887208</v>
      </c>
    </row>
    <row r="40" spans="1:4" x14ac:dyDescent="0.25">
      <c r="B40" s="68"/>
      <c r="C40" s="68"/>
    </row>
    <row r="41" spans="1:4" x14ac:dyDescent="0.25">
      <c r="A41" s="107" t="s">
        <v>66</v>
      </c>
    </row>
  </sheetData>
  <mergeCells count="19">
    <mergeCell ref="H27:N30"/>
    <mergeCell ref="I24:J24"/>
    <mergeCell ref="L24:N24"/>
    <mergeCell ref="I25:J25"/>
    <mergeCell ref="L25:N25"/>
    <mergeCell ref="I26:J26"/>
    <mergeCell ref="L26:N26"/>
    <mergeCell ref="H21:H22"/>
    <mergeCell ref="I21:J22"/>
    <mergeCell ref="K21:K22"/>
    <mergeCell ref="L21:N22"/>
    <mergeCell ref="I23:J23"/>
    <mergeCell ref="L23:N23"/>
    <mergeCell ref="L19:N20"/>
    <mergeCell ref="H9:I9"/>
    <mergeCell ref="I18:J18"/>
    <mergeCell ref="H19:H20"/>
    <mergeCell ref="I19:J20"/>
    <mergeCell ref="K19:K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6EF6-D2C5-434F-8DE4-09DBB47B47C2}">
  <dimension ref="A2:N38"/>
  <sheetViews>
    <sheetView zoomScaleNormal="100" workbookViewId="0">
      <selection activeCell="D38" sqref="D10:D38"/>
    </sheetView>
  </sheetViews>
  <sheetFormatPr defaultColWidth="9.140625" defaultRowHeight="15" x14ac:dyDescent="0.25"/>
  <cols>
    <col min="1" max="1" width="36.5703125" style="59" customWidth="1"/>
    <col min="2" max="2" width="27.5703125" style="59" customWidth="1"/>
    <col min="3" max="3" width="27.28515625" style="59" customWidth="1"/>
    <col min="4" max="4" width="33.5703125" style="59" bestFit="1" customWidth="1"/>
    <col min="5" max="7" width="9.140625" style="59"/>
    <col min="8" max="8" width="21" style="59" customWidth="1"/>
    <col min="9" max="9" width="11.28515625" style="59" bestFit="1" customWidth="1"/>
    <col min="10" max="16384" width="9.140625" style="59"/>
  </cols>
  <sheetData>
    <row r="2" spans="1:14" x14ac:dyDescent="0.25">
      <c r="A2" s="60" t="s">
        <v>62</v>
      </c>
      <c r="B2" s="60"/>
      <c r="C2" s="60"/>
      <c r="D2" s="60"/>
      <c r="E2" s="61"/>
      <c r="G2" s="61"/>
      <c r="H2" s="60"/>
      <c r="I2" s="60"/>
      <c r="J2" s="60"/>
      <c r="K2" s="60"/>
      <c r="L2" s="60"/>
      <c r="M2" s="60"/>
      <c r="N2" s="60"/>
    </row>
    <row r="3" spans="1:14" x14ac:dyDescent="0.25">
      <c r="A3" s="62"/>
      <c r="B3" s="62"/>
      <c r="C3" s="62"/>
      <c r="D3" s="62"/>
      <c r="E3" s="61"/>
      <c r="G3" s="61"/>
      <c r="H3" s="62"/>
      <c r="I3" s="62"/>
      <c r="J3" s="62"/>
      <c r="K3" s="62"/>
      <c r="L3" s="62"/>
      <c r="M3" s="62"/>
      <c r="N3" s="62"/>
    </row>
    <row r="4" spans="1:14" x14ac:dyDescent="0.25">
      <c r="A4" s="62"/>
      <c r="B4" s="62"/>
      <c r="C4" s="62"/>
      <c r="D4" s="62"/>
      <c r="E4" s="61"/>
      <c r="G4" s="61"/>
      <c r="H4" s="62"/>
      <c r="I4" s="62"/>
      <c r="J4" s="62"/>
      <c r="K4" s="62"/>
      <c r="L4" s="62"/>
      <c r="M4" s="62"/>
      <c r="N4" s="62"/>
    </row>
    <row r="5" spans="1:14" ht="15.75" thickBot="1" x14ac:dyDescent="0.3">
      <c r="A5" s="63" t="s">
        <v>31</v>
      </c>
      <c r="B5" s="64" t="s">
        <v>44</v>
      </c>
      <c r="C5" s="64" t="s">
        <v>0</v>
      </c>
      <c r="D5" s="64" t="s">
        <v>38</v>
      </c>
      <c r="E5" s="61"/>
      <c r="F5" s="65"/>
      <c r="G5" s="61"/>
    </row>
    <row r="6" spans="1:14" ht="15.75" thickBot="1" x14ac:dyDescent="0.3">
      <c r="A6" s="66">
        <f>I13</f>
        <v>0.94459665866746223</v>
      </c>
      <c r="B6" s="66">
        <f>A6-C6</f>
        <v>0.69459665866746223</v>
      </c>
      <c r="C6" s="66">
        <v>0.25</v>
      </c>
      <c r="D6" s="67">
        <v>4</v>
      </c>
      <c r="E6" s="61"/>
      <c r="G6" s="61"/>
    </row>
    <row r="7" spans="1:14" x14ac:dyDescent="0.25">
      <c r="A7" s="62"/>
      <c r="B7" s="62"/>
      <c r="C7" s="62"/>
      <c r="D7" s="62"/>
      <c r="E7" s="61"/>
      <c r="G7" s="61"/>
    </row>
    <row r="8" spans="1:14" x14ac:dyDescent="0.25">
      <c r="A8" s="68"/>
      <c r="B8" s="68"/>
      <c r="C8" s="68"/>
      <c r="D8" s="68"/>
      <c r="E8" s="61"/>
      <c r="G8" s="61"/>
    </row>
    <row r="9" spans="1:14" ht="15.75" thickBot="1" x14ac:dyDescent="0.3">
      <c r="A9" s="69" t="s">
        <v>1</v>
      </c>
      <c r="B9" s="70" t="s">
        <v>2</v>
      </c>
      <c r="C9" s="71" t="s">
        <v>36</v>
      </c>
      <c r="D9" s="71" t="s">
        <v>35</v>
      </c>
      <c r="E9" s="61"/>
      <c r="G9" s="61"/>
      <c r="H9" s="97" t="s">
        <v>37</v>
      </c>
      <c r="I9" s="98"/>
    </row>
    <row r="10" spans="1:14" ht="15.75" thickBot="1" x14ac:dyDescent="0.3">
      <c r="A10" s="72" t="s">
        <v>3</v>
      </c>
      <c r="B10" s="73">
        <v>0.78777281193828841</v>
      </c>
      <c r="C10" s="73">
        <f>B10-$A$6</f>
        <v>-0.15682384672917382</v>
      </c>
      <c r="D10" s="74">
        <f>IF(B10&gt;$A$6,1,((C10*$D$6)+1))</f>
        <v>0.37270461308330471</v>
      </c>
      <c r="E10" s="61"/>
      <c r="G10" s="61"/>
      <c r="H10" s="75" t="s">
        <v>33</v>
      </c>
      <c r="I10" s="76">
        <v>0.4</v>
      </c>
    </row>
    <row r="11" spans="1:14" ht="15.75" thickBot="1" x14ac:dyDescent="0.3">
      <c r="A11" s="72" t="s">
        <v>4</v>
      </c>
      <c r="B11" s="73">
        <v>0.78501570411436616</v>
      </c>
      <c r="C11" s="73">
        <f>B11-$A$6</f>
        <v>-0.15958095455309607</v>
      </c>
      <c r="D11" s="74">
        <f>IF(B11&gt;$A$6,1,((C11*$D$6)+1))</f>
        <v>0.36167618178761574</v>
      </c>
      <c r="E11" s="61"/>
      <c r="G11" s="61"/>
      <c r="H11" s="77" t="s">
        <v>34</v>
      </c>
      <c r="I11" s="78">
        <v>0.96042618476247299</v>
      </c>
    </row>
    <row r="12" spans="1:14" ht="15.75" thickBot="1" x14ac:dyDescent="0.3">
      <c r="A12" s="72" t="s">
        <v>5</v>
      </c>
      <c r="B12" s="73">
        <v>0.84209969184446376</v>
      </c>
      <c r="C12" s="73">
        <f t="shared" ref="C12:C38" si="0">B12-$A$6</f>
        <v>-0.10249696682299847</v>
      </c>
      <c r="D12" s="74">
        <f t="shared" ref="D12:D38" si="1">IF(B12&gt;$A$6,1,((C12*$D$6)+1))</f>
        <v>0.59001213270800612</v>
      </c>
      <c r="E12" s="61"/>
      <c r="G12" s="61"/>
      <c r="H12" s="77" t="s">
        <v>32</v>
      </c>
      <c r="I12" s="79">
        <f>(1-I11)*0.4</f>
        <v>1.5829526095010805E-2</v>
      </c>
    </row>
    <row r="13" spans="1:14" ht="15.75" thickBot="1" x14ac:dyDescent="0.3">
      <c r="A13" s="72" t="s">
        <v>41</v>
      </c>
      <c r="B13" s="73">
        <v>0.79922673085305995</v>
      </c>
      <c r="C13" s="73">
        <f t="shared" si="0"/>
        <v>-0.14536992781440228</v>
      </c>
      <c r="D13" s="74">
        <f>IF(B13&gt;$A$6,1,((C13*$D$6)+1))</f>
        <v>0.41852028874239089</v>
      </c>
      <c r="E13" s="61"/>
      <c r="G13" s="61"/>
      <c r="H13" s="75" t="s">
        <v>31</v>
      </c>
      <c r="I13" s="89">
        <f>I11-I12</f>
        <v>0.94459665866746223</v>
      </c>
    </row>
    <row r="14" spans="1:14" ht="15.75" thickBot="1" x14ac:dyDescent="0.3">
      <c r="A14" s="72" t="s">
        <v>7</v>
      </c>
      <c r="B14" s="73">
        <v>0.80026224530287604</v>
      </c>
      <c r="C14" s="73">
        <f t="shared" si="0"/>
        <v>-0.14433441336458619</v>
      </c>
      <c r="D14" s="74">
        <f t="shared" si="1"/>
        <v>0.42266234654165524</v>
      </c>
      <c r="E14" s="61"/>
      <c r="G14" s="61"/>
    </row>
    <row r="15" spans="1:14" ht="15.75" thickBot="1" x14ac:dyDescent="0.3">
      <c r="A15" s="72" t="s">
        <v>8</v>
      </c>
      <c r="B15" s="73">
        <v>0.8176997885135564</v>
      </c>
      <c r="C15" s="73">
        <f t="shared" si="0"/>
        <v>-0.12689687015390583</v>
      </c>
      <c r="D15" s="74">
        <f t="shared" si="1"/>
        <v>0.49241251938437669</v>
      </c>
      <c r="E15" s="61"/>
      <c r="G15" s="61"/>
    </row>
    <row r="16" spans="1:14" ht="15.75" thickBot="1" x14ac:dyDescent="0.3">
      <c r="A16" s="72" t="s">
        <v>9</v>
      </c>
      <c r="B16" s="73">
        <v>0.8588781354927908</v>
      </c>
      <c r="C16" s="73">
        <f t="shared" si="0"/>
        <v>-8.5718523174671435E-2</v>
      </c>
      <c r="D16" s="74">
        <f t="shared" si="1"/>
        <v>0.65712590730131426</v>
      </c>
      <c r="E16" s="61"/>
      <c r="G16" s="61"/>
    </row>
    <row r="17" spans="1:14" ht="15.75" thickBot="1" x14ac:dyDescent="0.3">
      <c r="A17" s="72" t="s">
        <v>10</v>
      </c>
      <c r="B17" s="73">
        <v>0.82150759200770174</v>
      </c>
      <c r="C17" s="73">
        <f t="shared" si="0"/>
        <v>-0.12308906665976049</v>
      </c>
      <c r="D17" s="74">
        <f t="shared" si="1"/>
        <v>0.50764373336095803</v>
      </c>
      <c r="E17" s="61"/>
      <c r="G17" s="61"/>
      <c r="H17" s="80" t="s">
        <v>58</v>
      </c>
      <c r="I17" s="81"/>
      <c r="J17" s="81"/>
      <c r="K17" s="81"/>
      <c r="L17" s="81"/>
      <c r="M17" s="81"/>
      <c r="N17" s="81"/>
    </row>
    <row r="18" spans="1:14" ht="15.75" thickBot="1" x14ac:dyDescent="0.3">
      <c r="A18" s="72" t="s">
        <v>11</v>
      </c>
      <c r="B18" s="73">
        <v>0.9659187214980427</v>
      </c>
      <c r="C18" s="73">
        <f t="shared" si="0"/>
        <v>2.1322062830580468E-2</v>
      </c>
      <c r="D18" s="74">
        <f t="shared" si="1"/>
        <v>1</v>
      </c>
      <c r="E18" s="61"/>
      <c r="G18" s="61"/>
      <c r="H18" s="82" t="s">
        <v>47</v>
      </c>
      <c r="I18" s="99" t="s">
        <v>48</v>
      </c>
      <c r="J18" s="99"/>
      <c r="K18" s="82" t="s">
        <v>49</v>
      </c>
      <c r="L18" s="82" t="s">
        <v>50</v>
      </c>
      <c r="M18" s="82"/>
      <c r="N18" s="82"/>
    </row>
    <row r="19" spans="1:14" ht="15.75" thickBot="1" x14ac:dyDescent="0.3">
      <c r="A19" s="72" t="s">
        <v>12</v>
      </c>
      <c r="B19" s="73">
        <v>0.95964648479454995</v>
      </c>
      <c r="C19" s="73">
        <f>B19-$A$6</f>
        <v>1.5049826127087718E-2</v>
      </c>
      <c r="D19" s="74">
        <f>IF(B19&gt;$A$6,1,((C19*$D$6)+1))</f>
        <v>1</v>
      </c>
      <c r="E19" s="61"/>
      <c r="G19" s="61"/>
      <c r="H19" s="96">
        <v>2017</v>
      </c>
      <c r="I19" s="94" t="s">
        <v>51</v>
      </c>
      <c r="J19" s="94"/>
      <c r="K19" s="96">
        <v>2022</v>
      </c>
      <c r="L19" s="94" t="s">
        <v>52</v>
      </c>
      <c r="M19" s="94"/>
      <c r="N19" s="94"/>
    </row>
    <row r="20" spans="1:14" ht="15.75" thickBot="1" x14ac:dyDescent="0.3">
      <c r="A20" s="72" t="s">
        <v>13</v>
      </c>
      <c r="B20" s="73">
        <v>0.95007492970078633</v>
      </c>
      <c r="C20" s="73">
        <f t="shared" si="0"/>
        <v>5.4782710333241003E-3</v>
      </c>
      <c r="D20" s="74">
        <f>IF(B20&gt;$A$6,1,((C20*$D$6)+1))</f>
        <v>1</v>
      </c>
      <c r="E20" s="61"/>
      <c r="G20" s="61"/>
      <c r="H20" s="96"/>
      <c r="I20" s="94"/>
      <c r="J20" s="94"/>
      <c r="K20" s="96"/>
      <c r="L20" s="94"/>
      <c r="M20" s="94"/>
      <c r="N20" s="94"/>
    </row>
    <row r="21" spans="1:14" ht="15.75" thickBot="1" x14ac:dyDescent="0.3">
      <c r="A21" s="72" t="s">
        <v>14</v>
      </c>
      <c r="B21" s="73">
        <v>0.95398238424944659</v>
      </c>
      <c r="C21" s="73">
        <f t="shared" si="0"/>
        <v>9.385725581984361E-3</v>
      </c>
      <c r="D21" s="74">
        <f t="shared" si="1"/>
        <v>1</v>
      </c>
      <c r="H21" s="96">
        <v>2018</v>
      </c>
      <c r="I21" s="94" t="s">
        <v>53</v>
      </c>
      <c r="J21" s="94"/>
      <c r="K21" s="96">
        <v>2023</v>
      </c>
      <c r="L21" s="94" t="s">
        <v>54</v>
      </c>
      <c r="M21" s="94"/>
      <c r="N21" s="94"/>
    </row>
    <row r="22" spans="1:14" ht="15.75" thickBot="1" x14ac:dyDescent="0.3">
      <c r="A22" s="72" t="s">
        <v>15</v>
      </c>
      <c r="B22" s="73">
        <v>0.92017721003772757</v>
      </c>
      <c r="C22" s="73">
        <f t="shared" si="0"/>
        <v>-2.4419448629734664E-2</v>
      </c>
      <c r="D22" s="74">
        <f t="shared" si="1"/>
        <v>0.90232220548106135</v>
      </c>
      <c r="H22" s="96"/>
      <c r="I22" s="94"/>
      <c r="J22" s="94"/>
      <c r="K22" s="96"/>
      <c r="L22" s="94"/>
      <c r="M22" s="94"/>
      <c r="N22" s="94"/>
    </row>
    <row r="23" spans="1:14" ht="15.75" thickBot="1" x14ac:dyDescent="0.3">
      <c r="A23" s="72" t="s">
        <v>16</v>
      </c>
      <c r="B23" s="73">
        <v>0.81649192725019537</v>
      </c>
      <c r="C23" s="73">
        <f t="shared" si="0"/>
        <v>-0.12810473141726686</v>
      </c>
      <c r="D23" s="74">
        <f t="shared" si="1"/>
        <v>0.48758107433093256</v>
      </c>
      <c r="H23" s="84">
        <v>2019</v>
      </c>
      <c r="I23" s="94" t="s">
        <v>55</v>
      </c>
      <c r="J23" s="94"/>
      <c r="K23" s="84">
        <v>2024</v>
      </c>
      <c r="L23" s="94" t="s">
        <v>54</v>
      </c>
      <c r="M23" s="94"/>
      <c r="N23" s="94"/>
    </row>
    <row r="24" spans="1:14" ht="15.75" thickBot="1" x14ac:dyDescent="0.3">
      <c r="A24" s="72" t="s">
        <v>17</v>
      </c>
      <c r="B24" s="73">
        <v>0.85438327032136108</v>
      </c>
      <c r="C24" s="73">
        <f t="shared" si="0"/>
        <v>-9.0213388346101153E-2</v>
      </c>
      <c r="D24" s="74">
        <f t="shared" si="1"/>
        <v>0.63914644661559539</v>
      </c>
      <c r="H24" s="84">
        <v>2020</v>
      </c>
      <c r="I24" s="94" t="s">
        <v>56</v>
      </c>
      <c r="J24" s="94"/>
      <c r="K24" s="84">
        <v>2025</v>
      </c>
      <c r="L24" s="94" t="s">
        <v>52</v>
      </c>
      <c r="M24" s="94"/>
      <c r="N24" s="94"/>
    </row>
    <row r="25" spans="1:14" ht="15.75" thickBot="1" x14ac:dyDescent="0.3">
      <c r="A25" s="72" t="s">
        <v>42</v>
      </c>
      <c r="B25" s="73">
        <v>0.87223782069142897</v>
      </c>
      <c r="C25" s="73">
        <f>B25-$A$6</f>
        <v>-7.2358837976033263E-2</v>
      </c>
      <c r="D25" s="74">
        <f t="shared" si="1"/>
        <v>0.71056464809586695</v>
      </c>
      <c r="H25" s="85">
        <v>2021</v>
      </c>
      <c r="I25" s="95" t="s">
        <v>57</v>
      </c>
      <c r="J25" s="95"/>
      <c r="K25" s="84">
        <v>2026</v>
      </c>
      <c r="L25" s="94" t="s">
        <v>52</v>
      </c>
      <c r="M25" s="94"/>
      <c r="N25" s="94"/>
    </row>
    <row r="26" spans="1:14" ht="15.75" thickBot="1" x14ac:dyDescent="0.3">
      <c r="A26" s="72" t="s">
        <v>19</v>
      </c>
      <c r="B26" s="73">
        <v>0.91673831550710183</v>
      </c>
      <c r="C26" s="73">
        <f t="shared" si="0"/>
        <v>-2.7858343160360399E-2</v>
      </c>
      <c r="D26" s="74">
        <f t="shared" si="1"/>
        <v>0.8885666273585584</v>
      </c>
      <c r="H26" s="84">
        <v>2022</v>
      </c>
      <c r="I26" s="94" t="s">
        <v>61</v>
      </c>
      <c r="J26" s="94"/>
      <c r="K26" s="84">
        <v>2027</v>
      </c>
      <c r="L26" s="94" t="s">
        <v>52</v>
      </c>
      <c r="M26" s="94"/>
      <c r="N26" s="94"/>
    </row>
    <row r="27" spans="1:14" ht="15.75" thickBot="1" x14ac:dyDescent="0.3">
      <c r="A27" s="72" t="s">
        <v>20</v>
      </c>
      <c r="B27" s="73">
        <v>0.88821452495958009</v>
      </c>
      <c r="C27" s="73">
        <f t="shared" si="0"/>
        <v>-5.6382133707882143E-2</v>
      </c>
      <c r="D27" s="74">
        <f t="shared" si="1"/>
        <v>0.77447146516847143</v>
      </c>
      <c r="H27" s="93" t="s">
        <v>59</v>
      </c>
      <c r="I27" s="93"/>
      <c r="J27" s="93"/>
      <c r="K27" s="93"/>
      <c r="L27" s="93"/>
      <c r="M27" s="93"/>
      <c r="N27" s="93"/>
    </row>
    <row r="28" spans="1:14" ht="15.75" thickBot="1" x14ac:dyDescent="0.3">
      <c r="A28" s="72" t="s">
        <v>39</v>
      </c>
      <c r="B28" s="73">
        <v>0.93965438522694444</v>
      </c>
      <c r="C28" s="73">
        <f t="shared" si="0"/>
        <v>-4.9422734405177859E-3</v>
      </c>
      <c r="D28" s="74">
        <f t="shared" si="1"/>
        <v>0.98023090623792886</v>
      </c>
      <c r="H28" s="93"/>
      <c r="I28" s="93"/>
      <c r="J28" s="93"/>
      <c r="K28" s="93"/>
      <c r="L28" s="93"/>
      <c r="M28" s="93"/>
      <c r="N28" s="93"/>
    </row>
    <row r="29" spans="1:14" ht="15.75" thickBot="1" x14ac:dyDescent="0.3">
      <c r="A29" s="72" t="s">
        <v>21</v>
      </c>
      <c r="B29" s="73">
        <v>0.86185301582356766</v>
      </c>
      <c r="C29" s="73">
        <f t="shared" si="0"/>
        <v>-8.2743642843894571E-2</v>
      </c>
      <c r="D29" s="74">
        <f t="shared" si="1"/>
        <v>0.66902542862442171</v>
      </c>
      <c r="H29" s="93"/>
      <c r="I29" s="93"/>
      <c r="J29" s="93"/>
      <c r="K29" s="93"/>
      <c r="L29" s="93"/>
      <c r="M29" s="93"/>
      <c r="N29" s="93"/>
    </row>
    <row r="30" spans="1:14" ht="15.75" thickBot="1" x14ac:dyDescent="0.3">
      <c r="A30" s="72" t="s">
        <v>22</v>
      </c>
      <c r="B30" s="73">
        <v>0.87658118816754438</v>
      </c>
      <c r="C30" s="73">
        <f t="shared" si="0"/>
        <v>-6.8015470499917852E-2</v>
      </c>
      <c r="D30" s="74">
        <f t="shared" si="1"/>
        <v>0.72793811800032859</v>
      </c>
      <c r="H30" s="93"/>
      <c r="I30" s="93"/>
      <c r="J30" s="93"/>
      <c r="K30" s="93"/>
      <c r="L30" s="93"/>
      <c r="M30" s="93"/>
      <c r="N30" s="93"/>
    </row>
    <row r="31" spans="1:14" ht="15.75" thickBot="1" x14ac:dyDescent="0.3">
      <c r="A31" s="72" t="s">
        <v>23</v>
      </c>
      <c r="B31" s="73">
        <v>0.91178843220533035</v>
      </c>
      <c r="C31" s="73">
        <f t="shared" si="0"/>
        <v>-3.2808226462131884E-2</v>
      </c>
      <c r="D31" s="74">
        <f t="shared" si="1"/>
        <v>0.86876709415147246</v>
      </c>
    </row>
    <row r="32" spans="1:14" ht="15.75" thickBot="1" x14ac:dyDescent="0.3">
      <c r="A32" s="72" t="s">
        <v>24</v>
      </c>
      <c r="B32" s="73">
        <v>0.91245414107180678</v>
      </c>
      <c r="C32" s="73">
        <f t="shared" si="0"/>
        <v>-3.2142517595655451E-2</v>
      </c>
      <c r="D32" s="74">
        <f t="shared" si="1"/>
        <v>0.8714299296173782</v>
      </c>
    </row>
    <row r="33" spans="1:4" ht="15.75" thickBot="1" x14ac:dyDescent="0.3">
      <c r="A33" s="72" t="s">
        <v>25</v>
      </c>
      <c r="B33" s="73">
        <v>0.90416903175693841</v>
      </c>
      <c r="C33" s="73">
        <f>B33-$A$6</f>
        <v>-4.0427626910523817E-2</v>
      </c>
      <c r="D33" s="74">
        <f>IF(B33&gt;$A$6,1,((C33*$D$6)+1))</f>
        <v>0.83828949235790473</v>
      </c>
    </row>
    <row r="34" spans="1:4" ht="15.75" thickBot="1" x14ac:dyDescent="0.3">
      <c r="A34" s="72" t="s">
        <v>26</v>
      </c>
      <c r="B34" s="73">
        <v>0.87199196486359531</v>
      </c>
      <c r="C34" s="73">
        <f t="shared" si="0"/>
        <v>-7.2604693803866915E-2</v>
      </c>
      <c r="D34" s="74">
        <f t="shared" si="1"/>
        <v>0.70958122478453234</v>
      </c>
    </row>
    <row r="35" spans="1:4" ht="15.75" thickBot="1" x14ac:dyDescent="0.3">
      <c r="A35" s="72" t="s">
        <v>27</v>
      </c>
      <c r="B35" s="73">
        <v>0.79446822424350516</v>
      </c>
      <c r="C35" s="73">
        <f t="shared" si="0"/>
        <v>-0.15012843442395707</v>
      </c>
      <c r="D35" s="74">
        <f t="shared" si="1"/>
        <v>0.39948626230417172</v>
      </c>
    </row>
    <row r="36" spans="1:4" ht="15.75" thickBot="1" x14ac:dyDescent="0.3">
      <c r="A36" s="72" t="s">
        <v>28</v>
      </c>
      <c r="B36" s="73">
        <v>0.83468100954302094</v>
      </c>
      <c r="C36" s="73">
        <f t="shared" si="0"/>
        <v>-0.10991564912444129</v>
      </c>
      <c r="D36" s="74">
        <f t="shared" si="1"/>
        <v>0.56033740350223482</v>
      </c>
    </row>
    <row r="37" spans="1:4" ht="15.75" thickBot="1" x14ac:dyDescent="0.3">
      <c r="A37" s="72" t="s">
        <v>29</v>
      </c>
      <c r="B37" s="73">
        <v>0.81908286475339109</v>
      </c>
      <c r="C37" s="73">
        <f t="shared" si="0"/>
        <v>-0.12551379391407114</v>
      </c>
      <c r="D37" s="74">
        <f t="shared" si="1"/>
        <v>0.49794482434371545</v>
      </c>
    </row>
    <row r="38" spans="1:4" x14ac:dyDescent="0.25">
      <c r="A38" s="86" t="s">
        <v>30</v>
      </c>
      <c r="B38" s="90">
        <v>0.8560713962459443</v>
      </c>
      <c r="C38" s="87">
        <f t="shared" si="0"/>
        <v>-8.8525262421517925E-2</v>
      </c>
      <c r="D38" s="88">
        <f t="shared" si="1"/>
        <v>0.6458989503139283</v>
      </c>
    </row>
  </sheetData>
  <mergeCells count="19">
    <mergeCell ref="L19:N20"/>
    <mergeCell ref="H9:I9"/>
    <mergeCell ref="I18:J18"/>
    <mergeCell ref="H19:H20"/>
    <mergeCell ref="I19:J20"/>
    <mergeCell ref="K19:K20"/>
    <mergeCell ref="H21:H22"/>
    <mergeCell ref="I21:J22"/>
    <mergeCell ref="K21:K22"/>
    <mergeCell ref="L21:N22"/>
    <mergeCell ref="I23:J23"/>
    <mergeCell ref="L23:N23"/>
    <mergeCell ref="H27:N30"/>
    <mergeCell ref="I24:J24"/>
    <mergeCell ref="L24:N24"/>
    <mergeCell ref="I25:J25"/>
    <mergeCell ref="L25:N25"/>
    <mergeCell ref="I26:J26"/>
    <mergeCell ref="L26:N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showGridLines="0" zoomScaleNormal="100" workbookViewId="0">
      <selection activeCell="D38" sqref="D10:D38"/>
    </sheetView>
  </sheetViews>
  <sheetFormatPr defaultColWidth="8.85546875" defaultRowHeight="15" x14ac:dyDescent="0.25"/>
  <cols>
    <col min="1" max="1" width="36.5703125" style="17" customWidth="1"/>
    <col min="2" max="2" width="27.5703125" style="17" customWidth="1"/>
    <col min="3" max="3" width="27.28515625" style="17" customWidth="1"/>
    <col min="4" max="4" width="33.5703125" style="17" bestFit="1" customWidth="1"/>
    <col min="5" max="7" width="8.85546875" style="17"/>
    <col min="8" max="8" width="20.7109375" style="17" bestFit="1" customWidth="1"/>
    <col min="9" max="10" width="8.85546875" style="17"/>
    <col min="11" max="11" width="10.140625" style="17" bestFit="1" customWidth="1"/>
    <col min="12" max="13" width="8.85546875" style="17"/>
    <col min="14" max="14" width="6.5703125" style="17" customWidth="1"/>
    <col min="15" max="16384" width="8.85546875" style="17"/>
  </cols>
  <sheetData>
    <row r="1" spans="1:18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15" customFormat="1" x14ac:dyDescent="0.25">
      <c r="A2" s="15" t="s">
        <v>60</v>
      </c>
      <c r="E2" s="44"/>
      <c r="F2" s="17"/>
      <c r="G2" s="44"/>
    </row>
    <row r="3" spans="1:18" x14ac:dyDescent="0.25">
      <c r="A3" s="26"/>
      <c r="B3" s="26"/>
      <c r="C3" s="26"/>
      <c r="D3" s="26"/>
      <c r="E3" s="44"/>
      <c r="G3" s="44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x14ac:dyDescent="0.25">
      <c r="A4" s="26"/>
      <c r="B4" s="26"/>
      <c r="C4" s="26"/>
      <c r="D4" s="26"/>
      <c r="E4" s="44"/>
      <c r="G4" s="44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75" thickBot="1" x14ac:dyDescent="0.3">
      <c r="A5" s="27" t="s">
        <v>31</v>
      </c>
      <c r="B5" s="25" t="s">
        <v>44</v>
      </c>
      <c r="C5" s="25" t="s">
        <v>0</v>
      </c>
      <c r="D5" s="25" t="s">
        <v>38</v>
      </c>
      <c r="E5" s="44"/>
      <c r="F5" s="57"/>
      <c r="G5" s="44"/>
    </row>
    <row r="6" spans="1:18" ht="15.75" thickBot="1" x14ac:dyDescent="0.3">
      <c r="A6" s="18">
        <f>I13</f>
        <v>0.94814670667819101</v>
      </c>
      <c r="B6" s="18">
        <f>A6-C6</f>
        <v>0.69814670667819101</v>
      </c>
      <c r="C6" s="18">
        <v>0.25</v>
      </c>
      <c r="D6" s="20">
        <v>4</v>
      </c>
      <c r="E6" s="44"/>
      <c r="G6" s="44"/>
    </row>
    <row r="7" spans="1:18" x14ac:dyDescent="0.25">
      <c r="A7" s="26"/>
      <c r="B7" s="26"/>
      <c r="C7" s="26"/>
      <c r="D7" s="26"/>
      <c r="E7" s="44"/>
      <c r="G7" s="44"/>
    </row>
    <row r="8" spans="1:18" x14ac:dyDescent="0.25">
      <c r="A8" s="36"/>
      <c r="B8" s="36"/>
      <c r="C8" s="36"/>
      <c r="D8" s="36"/>
      <c r="E8" s="44"/>
      <c r="G8" s="44"/>
    </row>
    <row r="9" spans="1:18" ht="15.75" thickBot="1" x14ac:dyDescent="0.3">
      <c r="A9" s="40" t="s">
        <v>1</v>
      </c>
      <c r="B9" s="38" t="s">
        <v>2</v>
      </c>
      <c r="C9" s="39" t="s">
        <v>36</v>
      </c>
      <c r="D9" s="39" t="s">
        <v>35</v>
      </c>
      <c r="E9" s="44"/>
      <c r="G9" s="44"/>
      <c r="H9" s="104" t="s">
        <v>37</v>
      </c>
      <c r="I9" s="105"/>
    </row>
    <row r="10" spans="1:18" ht="15.75" thickBot="1" x14ac:dyDescent="0.3">
      <c r="A10" s="41" t="s">
        <v>3</v>
      </c>
      <c r="B10" s="32">
        <v>0.81248690435492199</v>
      </c>
      <c r="C10" s="32">
        <f>B10-$A$6</f>
        <v>-0.13565980232326902</v>
      </c>
      <c r="D10" s="33">
        <f>IF(B10&gt;$A$6,1,((C10*$D$6)+1))</f>
        <v>0.45736079070692393</v>
      </c>
      <c r="E10" s="44"/>
      <c r="G10" s="44"/>
      <c r="H10" s="19" t="s">
        <v>33</v>
      </c>
      <c r="I10" s="29">
        <v>0.4</v>
      </c>
    </row>
    <row r="11" spans="1:18" ht="15.75" thickBot="1" x14ac:dyDescent="0.3">
      <c r="A11" s="41" t="s">
        <v>4</v>
      </c>
      <c r="B11" s="32">
        <v>0.80777805570358097</v>
      </c>
      <c r="C11" s="32">
        <f>B11-$A$6</f>
        <v>-0.14036865097461004</v>
      </c>
      <c r="D11" s="33">
        <f>IF(B11&gt;$A$6,1,((C11*$D$6)+1))</f>
        <v>0.43852539610155983</v>
      </c>
      <c r="E11" s="44"/>
      <c r="G11" s="44"/>
      <c r="H11" s="24" t="s">
        <v>34</v>
      </c>
      <c r="I11" s="31">
        <v>0.96296193334156499</v>
      </c>
    </row>
    <row r="12" spans="1:18" ht="15.75" thickBot="1" x14ac:dyDescent="0.3">
      <c r="A12" s="41" t="s">
        <v>5</v>
      </c>
      <c r="B12" s="32">
        <v>0.88327598865583101</v>
      </c>
      <c r="C12" s="32">
        <f t="shared" ref="C12:C38" si="0">B12-$A$6</f>
        <v>-6.4870718022359997E-2</v>
      </c>
      <c r="D12" s="33">
        <f t="shared" ref="D12:D38" si="1">IF(B12&gt;$A$6,1,((C12*$D$6)+1))</f>
        <v>0.74051712791056001</v>
      </c>
      <c r="E12" s="44"/>
      <c r="G12" s="44"/>
      <c r="H12" s="24" t="s">
        <v>32</v>
      </c>
      <c r="I12" s="45">
        <f>(1-I11)*0.4</f>
        <v>1.4815226663374004E-2</v>
      </c>
    </row>
    <row r="13" spans="1:18" ht="15.75" thickBot="1" x14ac:dyDescent="0.3">
      <c r="A13" s="41" t="s">
        <v>41</v>
      </c>
      <c r="B13" s="32">
        <v>0.85475202182597698</v>
      </c>
      <c r="C13" s="32">
        <f t="shared" si="0"/>
        <v>-9.3394684852214027E-2</v>
      </c>
      <c r="D13" s="33">
        <f t="shared" si="1"/>
        <v>0.62642126059114389</v>
      </c>
      <c r="E13" s="44"/>
      <c r="G13" s="44"/>
      <c r="H13" s="19" t="s">
        <v>31</v>
      </c>
      <c r="I13" s="29">
        <f>I11-I12</f>
        <v>0.94814670667819101</v>
      </c>
    </row>
    <row r="14" spans="1:18" ht="15.75" thickBot="1" x14ac:dyDescent="0.3">
      <c r="A14" s="41" t="s">
        <v>7</v>
      </c>
      <c r="B14" s="32">
        <v>0.805660144978535</v>
      </c>
      <c r="C14" s="32">
        <f t="shared" si="0"/>
        <v>-0.14248656169965601</v>
      </c>
      <c r="D14" s="33">
        <f t="shared" si="1"/>
        <v>0.43005375320137595</v>
      </c>
      <c r="E14" s="44"/>
      <c r="G14" s="44"/>
    </row>
    <row r="15" spans="1:18" ht="15.75" thickBot="1" x14ac:dyDescent="0.3">
      <c r="A15" s="41" t="s">
        <v>8</v>
      </c>
      <c r="B15" s="32">
        <v>0.820100900138095</v>
      </c>
      <c r="C15" s="32">
        <f t="shared" si="0"/>
        <v>-0.12804580654009601</v>
      </c>
      <c r="D15" s="33">
        <f t="shared" si="1"/>
        <v>0.48781677383961597</v>
      </c>
      <c r="E15" s="44"/>
      <c r="G15" s="44"/>
    </row>
    <row r="16" spans="1:18" ht="15.75" thickBot="1" x14ac:dyDescent="0.3">
      <c r="A16" s="41" t="s">
        <v>9</v>
      </c>
      <c r="B16" s="32">
        <v>0.88707049502408797</v>
      </c>
      <c r="C16" s="32">
        <f t="shared" si="0"/>
        <v>-6.1076211654103041E-2</v>
      </c>
      <c r="D16" s="33">
        <f t="shared" si="1"/>
        <v>0.75569515338358784</v>
      </c>
      <c r="E16" s="44"/>
      <c r="G16" s="44"/>
    </row>
    <row r="17" spans="1:16" ht="15.75" thickBot="1" x14ac:dyDescent="0.3">
      <c r="A17" s="41" t="s">
        <v>10</v>
      </c>
      <c r="B17" s="32">
        <v>0.85973218222748304</v>
      </c>
      <c r="C17" s="32">
        <f t="shared" si="0"/>
        <v>-8.8414524450707965E-2</v>
      </c>
      <c r="D17" s="33">
        <f t="shared" si="1"/>
        <v>0.64634190219716814</v>
      </c>
      <c r="E17" s="44"/>
      <c r="G17" s="44"/>
      <c r="H17" s="50" t="s">
        <v>58</v>
      </c>
      <c r="I17" s="47"/>
      <c r="J17" s="47"/>
      <c r="K17" s="47"/>
      <c r="L17" s="47"/>
      <c r="M17" s="47"/>
      <c r="N17" s="47"/>
    </row>
    <row r="18" spans="1:16" ht="15.75" thickBot="1" x14ac:dyDescent="0.3">
      <c r="A18" s="41" t="s">
        <v>11</v>
      </c>
      <c r="B18" s="32">
        <v>0.97586169638033504</v>
      </c>
      <c r="C18" s="32">
        <f t="shared" si="0"/>
        <v>2.7714989702144033E-2</v>
      </c>
      <c r="D18" s="33">
        <f t="shared" si="1"/>
        <v>1</v>
      </c>
      <c r="E18" s="44"/>
      <c r="G18" s="44"/>
      <c r="H18" s="56" t="s">
        <v>47</v>
      </c>
      <c r="I18" s="106" t="s">
        <v>48</v>
      </c>
      <c r="J18" s="106"/>
      <c r="K18" s="56" t="s">
        <v>49</v>
      </c>
      <c r="L18" s="56" t="s">
        <v>50</v>
      </c>
      <c r="M18" s="56"/>
      <c r="N18" s="56"/>
    </row>
    <row r="19" spans="1:16" ht="15.75" thickBot="1" x14ac:dyDescent="0.3">
      <c r="A19" s="41" t="s">
        <v>12</v>
      </c>
      <c r="B19" s="32">
        <v>0.97066037442950703</v>
      </c>
      <c r="C19" s="32">
        <f t="shared" si="0"/>
        <v>2.2513667751316024E-2</v>
      </c>
      <c r="D19" s="33">
        <f t="shared" si="1"/>
        <v>1</v>
      </c>
      <c r="E19" s="44"/>
      <c r="G19" s="44"/>
      <c r="H19" s="103">
        <v>2017</v>
      </c>
      <c r="I19" s="100" t="s">
        <v>51</v>
      </c>
      <c r="J19" s="100"/>
      <c r="K19" s="103">
        <v>2022</v>
      </c>
      <c r="L19" s="100" t="s">
        <v>52</v>
      </c>
      <c r="M19" s="100"/>
      <c r="N19" s="100"/>
    </row>
    <row r="20" spans="1:16" ht="15.75" thickBot="1" x14ac:dyDescent="0.3">
      <c r="A20" s="41" t="s">
        <v>13</v>
      </c>
      <c r="B20" s="32">
        <v>0.96596339248288388</v>
      </c>
      <c r="C20" s="32">
        <f t="shared" si="0"/>
        <v>1.7816685804692867E-2</v>
      </c>
      <c r="D20" s="33">
        <f>IF(B20&gt;$A$6,1,((C20*$D$6)+1))</f>
        <v>1</v>
      </c>
      <c r="E20" s="44"/>
      <c r="G20" s="44"/>
      <c r="H20" s="103"/>
      <c r="I20" s="100"/>
      <c r="J20" s="100"/>
      <c r="K20" s="103"/>
      <c r="L20" s="100"/>
      <c r="M20" s="100"/>
      <c r="N20" s="100"/>
    </row>
    <row r="21" spans="1:16" ht="15.75" thickBot="1" x14ac:dyDescent="0.3">
      <c r="A21" s="41" t="s">
        <v>14</v>
      </c>
      <c r="B21" s="32">
        <v>0.972966662342716</v>
      </c>
      <c r="C21" s="32">
        <f t="shared" si="0"/>
        <v>2.4819955664524995E-2</v>
      </c>
      <c r="D21" s="33">
        <f t="shared" si="1"/>
        <v>1</v>
      </c>
      <c r="H21" s="103">
        <v>2018</v>
      </c>
      <c r="I21" s="100" t="s">
        <v>53</v>
      </c>
      <c r="J21" s="100"/>
      <c r="K21" s="103">
        <v>2023</v>
      </c>
      <c r="L21" s="100" t="s">
        <v>54</v>
      </c>
      <c r="M21" s="100"/>
      <c r="N21" s="100"/>
    </row>
    <row r="22" spans="1:16" ht="15.75" thickBot="1" x14ac:dyDescent="0.3">
      <c r="A22" s="41" t="s">
        <v>15</v>
      </c>
      <c r="B22" s="32">
        <v>0.95565751228477203</v>
      </c>
      <c r="C22" s="32">
        <f t="shared" si="0"/>
        <v>7.5108056065810169E-3</v>
      </c>
      <c r="D22" s="33">
        <f t="shared" si="1"/>
        <v>1</v>
      </c>
      <c r="H22" s="103"/>
      <c r="I22" s="100"/>
      <c r="J22" s="100"/>
      <c r="K22" s="103"/>
      <c r="L22" s="100"/>
      <c r="M22" s="100"/>
      <c r="N22" s="100"/>
    </row>
    <row r="23" spans="1:16" ht="15.75" thickBot="1" x14ac:dyDescent="0.3">
      <c r="A23" s="41" t="s">
        <v>16</v>
      </c>
      <c r="B23" s="32">
        <v>0.84318151639884997</v>
      </c>
      <c r="C23" s="32">
        <f t="shared" si="0"/>
        <v>-0.10496519027934104</v>
      </c>
      <c r="D23" s="33">
        <f t="shared" si="1"/>
        <v>0.58013923888263585</v>
      </c>
      <c r="H23" s="55">
        <v>2019</v>
      </c>
      <c r="I23" s="100" t="s">
        <v>55</v>
      </c>
      <c r="J23" s="100"/>
      <c r="K23" s="55">
        <v>2024</v>
      </c>
      <c r="L23" s="100" t="s">
        <v>54</v>
      </c>
      <c r="M23" s="100"/>
      <c r="N23" s="100"/>
    </row>
    <row r="24" spans="1:16" ht="15.75" thickBot="1" x14ac:dyDescent="0.3">
      <c r="A24" s="41" t="s">
        <v>17</v>
      </c>
      <c r="B24" s="32">
        <v>0.82835371967114502</v>
      </c>
      <c r="C24" s="32">
        <f t="shared" si="0"/>
        <v>-0.11979298700704599</v>
      </c>
      <c r="D24" s="33">
        <f t="shared" si="1"/>
        <v>0.52082805197181603</v>
      </c>
      <c r="H24" s="55">
        <v>2020</v>
      </c>
      <c r="I24" s="100" t="s">
        <v>56</v>
      </c>
      <c r="J24" s="100"/>
      <c r="K24" s="55">
        <v>2025</v>
      </c>
      <c r="L24" s="100" t="s">
        <v>52</v>
      </c>
      <c r="M24" s="100"/>
      <c r="N24" s="100"/>
    </row>
    <row r="25" spans="1:16" ht="15.75" thickBot="1" x14ac:dyDescent="0.3">
      <c r="A25" s="41" t="s">
        <v>42</v>
      </c>
      <c r="B25" s="32">
        <v>0.87090167667263696</v>
      </c>
      <c r="C25" s="32">
        <f>B25-$A$6</f>
        <v>-7.724503000555405E-2</v>
      </c>
      <c r="D25" s="33">
        <f t="shared" si="1"/>
        <v>0.6910198799777838</v>
      </c>
      <c r="H25" s="49">
        <v>2021</v>
      </c>
      <c r="I25" s="101" t="s">
        <v>57</v>
      </c>
      <c r="J25" s="101"/>
      <c r="K25" s="55">
        <v>2026</v>
      </c>
      <c r="L25" s="100" t="s">
        <v>52</v>
      </c>
      <c r="M25" s="100"/>
      <c r="N25" s="100"/>
    </row>
    <row r="26" spans="1:16" ht="15.75" customHeight="1" thickBot="1" x14ac:dyDescent="0.3">
      <c r="A26" s="41" t="s">
        <v>19</v>
      </c>
      <c r="B26" s="32">
        <v>0.92710266316967005</v>
      </c>
      <c r="C26" s="32">
        <f t="shared" si="0"/>
        <v>-2.104404350852096E-2</v>
      </c>
      <c r="D26" s="33">
        <f t="shared" si="1"/>
        <v>0.91582382596591616</v>
      </c>
      <c r="H26" s="55">
        <v>2022</v>
      </c>
      <c r="I26" s="100" t="s">
        <v>61</v>
      </c>
      <c r="J26" s="100"/>
      <c r="K26" s="55">
        <v>2027</v>
      </c>
      <c r="L26" s="100" t="s">
        <v>52</v>
      </c>
      <c r="M26" s="100"/>
      <c r="N26" s="100"/>
      <c r="O26" s="53"/>
      <c r="P26" s="54"/>
    </row>
    <row r="27" spans="1:16" ht="15.75" thickBot="1" x14ac:dyDescent="0.3">
      <c r="A27" s="41" t="s">
        <v>20</v>
      </c>
      <c r="B27" s="32">
        <v>0.90859802690239</v>
      </c>
      <c r="C27" s="32">
        <f t="shared" si="0"/>
        <v>-3.954867977580101E-2</v>
      </c>
      <c r="D27" s="33">
        <f t="shared" si="1"/>
        <v>0.84180528089679596</v>
      </c>
      <c r="H27" s="102" t="s">
        <v>59</v>
      </c>
      <c r="I27" s="102"/>
      <c r="J27" s="102"/>
      <c r="K27" s="102"/>
      <c r="L27" s="102"/>
      <c r="M27" s="102"/>
      <c r="N27" s="102"/>
    </row>
    <row r="28" spans="1:16" ht="15.75" thickBot="1" x14ac:dyDescent="0.3">
      <c r="A28" s="41" t="s">
        <v>39</v>
      </c>
      <c r="B28" s="58">
        <v>0.94433597837721472</v>
      </c>
      <c r="C28" s="32">
        <f t="shared" si="0"/>
        <v>-3.8107283009762849E-3</v>
      </c>
      <c r="D28" s="33">
        <f t="shared" si="1"/>
        <v>0.98475708679609486</v>
      </c>
      <c r="H28" s="102"/>
      <c r="I28" s="102"/>
      <c r="J28" s="102"/>
      <c r="K28" s="102"/>
      <c r="L28" s="102"/>
      <c r="M28" s="102"/>
      <c r="N28" s="102"/>
    </row>
    <row r="29" spans="1:16" ht="15.75" thickBot="1" x14ac:dyDescent="0.3">
      <c r="A29" s="41" t="s">
        <v>21</v>
      </c>
      <c r="B29" s="32">
        <v>0.86959443764807898</v>
      </c>
      <c r="C29" s="32">
        <f t="shared" si="0"/>
        <v>-7.8552269030112032E-2</v>
      </c>
      <c r="D29" s="33">
        <f t="shared" si="1"/>
        <v>0.68579092387955187</v>
      </c>
      <c r="H29" s="102"/>
      <c r="I29" s="102"/>
      <c r="J29" s="102"/>
      <c r="K29" s="102"/>
      <c r="L29" s="102"/>
      <c r="M29" s="102"/>
      <c r="N29" s="102"/>
    </row>
    <row r="30" spans="1:16" ht="15.75" thickBot="1" x14ac:dyDescent="0.3">
      <c r="A30" s="41" t="s">
        <v>22</v>
      </c>
      <c r="B30" s="58">
        <v>0.90150635507449473</v>
      </c>
      <c r="C30" s="32">
        <f t="shared" si="0"/>
        <v>-4.6640351603696284E-2</v>
      </c>
      <c r="D30" s="33">
        <f t="shared" si="1"/>
        <v>0.81343859358521486</v>
      </c>
      <c r="H30" s="102"/>
      <c r="I30" s="102"/>
      <c r="J30" s="102"/>
      <c r="K30" s="102"/>
      <c r="L30" s="102"/>
      <c r="M30" s="102"/>
      <c r="N30" s="102"/>
    </row>
    <row r="31" spans="1:16" ht="15.75" thickBot="1" x14ac:dyDescent="0.3">
      <c r="A31" s="41" t="s">
        <v>23</v>
      </c>
      <c r="B31" s="32">
        <v>0.93036584156932201</v>
      </c>
      <c r="C31" s="32">
        <f t="shared" si="0"/>
        <v>-1.7780865108869004E-2</v>
      </c>
      <c r="D31" s="33">
        <f t="shared" si="1"/>
        <v>0.92887653956452398</v>
      </c>
    </row>
    <row r="32" spans="1:16" ht="15.75" thickBot="1" x14ac:dyDescent="0.3">
      <c r="A32" s="41" t="s">
        <v>24</v>
      </c>
      <c r="B32" s="58">
        <v>0.92822716896339497</v>
      </c>
      <c r="C32" s="32">
        <f t="shared" si="0"/>
        <v>-1.9919537714796043E-2</v>
      </c>
      <c r="D32" s="33">
        <f t="shared" si="1"/>
        <v>0.92032184914081583</v>
      </c>
    </row>
    <row r="33" spans="1:4" ht="15.75" thickBot="1" x14ac:dyDescent="0.3">
      <c r="A33" s="41" t="s">
        <v>25</v>
      </c>
      <c r="B33" s="32">
        <v>0.91659577819785798</v>
      </c>
      <c r="C33" s="32">
        <f>B33-$A$6</f>
        <v>-3.1550928480333029E-2</v>
      </c>
      <c r="D33" s="33">
        <f>IF(B33&gt;$A$6,1,((C33*$D$6)+1))</f>
        <v>0.87379628607866788</v>
      </c>
    </row>
    <row r="34" spans="1:4" ht="15.75" thickBot="1" x14ac:dyDescent="0.3">
      <c r="A34" s="41" t="s">
        <v>26</v>
      </c>
      <c r="B34" s="58">
        <v>0.88159895449414394</v>
      </c>
      <c r="C34" s="32">
        <f t="shared" si="0"/>
        <v>-6.6547752184047071E-2</v>
      </c>
      <c r="D34" s="33">
        <f t="shared" si="1"/>
        <v>0.73380899126381172</v>
      </c>
    </row>
    <row r="35" spans="1:4" ht="15.75" thickBot="1" x14ac:dyDescent="0.3">
      <c r="A35" s="41" t="s">
        <v>27</v>
      </c>
      <c r="B35" s="32">
        <v>0.81106895321099004</v>
      </c>
      <c r="C35" s="32">
        <f t="shared" si="0"/>
        <v>-0.13707775346720097</v>
      </c>
      <c r="D35" s="33">
        <f t="shared" si="1"/>
        <v>0.45168898613119612</v>
      </c>
    </row>
    <row r="36" spans="1:4" ht="15.75" thickBot="1" x14ac:dyDescent="0.3">
      <c r="A36" s="41" t="s">
        <v>28</v>
      </c>
      <c r="B36" s="58">
        <v>0.85575953541958361</v>
      </c>
      <c r="C36" s="32">
        <f t="shared" si="0"/>
        <v>-9.2387171258607403E-2</v>
      </c>
      <c r="D36" s="33">
        <f t="shared" si="1"/>
        <v>0.63045131496557039</v>
      </c>
    </row>
    <row r="37" spans="1:4" ht="15.75" thickBot="1" x14ac:dyDescent="0.3">
      <c r="A37" s="41" t="s">
        <v>29</v>
      </c>
      <c r="B37" s="32">
        <v>0.82394493375512079</v>
      </c>
      <c r="C37" s="32">
        <f t="shared" si="0"/>
        <v>-0.12420177292307022</v>
      </c>
      <c r="D37" s="33">
        <f t="shared" si="1"/>
        <v>0.50319290830771912</v>
      </c>
    </row>
    <row r="38" spans="1:4" x14ac:dyDescent="0.25">
      <c r="A38" s="42" t="s">
        <v>30</v>
      </c>
      <c r="B38" s="58">
        <v>0.88222929045076126</v>
      </c>
      <c r="C38" s="34">
        <f t="shared" si="0"/>
        <v>-6.5917416227429748E-2</v>
      </c>
      <c r="D38" s="35">
        <f t="shared" si="1"/>
        <v>0.73633033509028101</v>
      </c>
    </row>
  </sheetData>
  <mergeCells count="19">
    <mergeCell ref="L19:N20"/>
    <mergeCell ref="H9:I9"/>
    <mergeCell ref="I18:J18"/>
    <mergeCell ref="H19:H20"/>
    <mergeCell ref="I19:J20"/>
    <mergeCell ref="K19:K20"/>
    <mergeCell ref="H21:H22"/>
    <mergeCell ref="I21:J22"/>
    <mergeCell ref="K21:K22"/>
    <mergeCell ref="L21:N22"/>
    <mergeCell ref="I23:J23"/>
    <mergeCell ref="L23:N23"/>
    <mergeCell ref="I24:J24"/>
    <mergeCell ref="L24:N24"/>
    <mergeCell ref="I25:J25"/>
    <mergeCell ref="L25:N25"/>
    <mergeCell ref="H27:N30"/>
    <mergeCell ref="I26:J26"/>
    <mergeCell ref="L26:N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5"/>
  <sheetViews>
    <sheetView showGridLines="0" zoomScaleNormal="100" workbookViewId="0">
      <selection sqref="A1:A1048576"/>
    </sheetView>
  </sheetViews>
  <sheetFormatPr defaultColWidth="8.85546875" defaultRowHeight="15" x14ac:dyDescent="0.25"/>
  <cols>
    <col min="1" max="1" width="36.5703125" style="17" customWidth="1"/>
    <col min="2" max="2" width="27.5703125" style="17" customWidth="1"/>
    <col min="3" max="3" width="27.28515625" style="17" customWidth="1"/>
    <col min="4" max="4" width="33.5703125" style="17" bestFit="1" customWidth="1"/>
    <col min="5" max="7" width="8.85546875" style="17"/>
    <col min="8" max="8" width="20.7109375" style="17" bestFit="1" customWidth="1"/>
    <col min="9" max="10" width="8.85546875" style="17"/>
    <col min="11" max="11" width="10.140625" style="17" bestFit="1" customWidth="1"/>
    <col min="12" max="13" width="8.85546875" style="17"/>
    <col min="14" max="14" width="6.5703125" style="17" customWidth="1"/>
    <col min="15" max="16384" width="8.85546875" style="17"/>
  </cols>
  <sheetData>
    <row r="1" spans="1:18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15" customFormat="1" x14ac:dyDescent="0.25">
      <c r="A2" s="15" t="s">
        <v>46</v>
      </c>
      <c r="E2" s="44"/>
      <c r="F2" s="17"/>
      <c r="G2" s="44"/>
    </row>
    <row r="3" spans="1:18" x14ac:dyDescent="0.25">
      <c r="A3" s="26"/>
      <c r="B3" s="26"/>
      <c r="C3" s="26"/>
      <c r="D3" s="26"/>
      <c r="E3" s="44"/>
      <c r="G3" s="44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x14ac:dyDescent="0.25">
      <c r="A4" s="26"/>
      <c r="B4" s="26"/>
      <c r="C4" s="26"/>
      <c r="D4" s="26"/>
      <c r="E4" s="44"/>
      <c r="G4" s="44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75" thickBot="1" x14ac:dyDescent="0.3">
      <c r="A5" s="27" t="s">
        <v>31</v>
      </c>
      <c r="B5" s="25" t="s">
        <v>44</v>
      </c>
      <c r="C5" s="25" t="s">
        <v>0</v>
      </c>
      <c r="D5" s="25" t="s">
        <v>38</v>
      </c>
      <c r="E5" s="44"/>
      <c r="G5" s="44"/>
    </row>
    <row r="6" spans="1:18" ht="15.75" thickBot="1" x14ac:dyDescent="0.3">
      <c r="A6" s="18">
        <f>I13</f>
        <v>0.95213410745649762</v>
      </c>
      <c r="B6" s="18">
        <f>A6-C6</f>
        <v>0.70213410745649762</v>
      </c>
      <c r="C6" s="18">
        <v>0.25</v>
      </c>
      <c r="D6" s="20">
        <v>4</v>
      </c>
      <c r="E6" s="44"/>
      <c r="G6" s="44"/>
    </row>
    <row r="7" spans="1:18" x14ac:dyDescent="0.25">
      <c r="A7" s="26"/>
      <c r="B7" s="26"/>
      <c r="C7" s="26"/>
      <c r="D7" s="26"/>
      <c r="E7" s="44"/>
      <c r="G7" s="44"/>
    </row>
    <row r="8" spans="1:18" x14ac:dyDescent="0.25">
      <c r="A8" s="36"/>
      <c r="B8" s="36"/>
      <c r="C8" s="36"/>
      <c r="D8" s="36"/>
      <c r="E8" s="44"/>
      <c r="G8" s="44"/>
    </row>
    <row r="9" spans="1:18" ht="15.75" thickBot="1" x14ac:dyDescent="0.3">
      <c r="A9" s="40" t="s">
        <v>1</v>
      </c>
      <c r="B9" s="38" t="s">
        <v>2</v>
      </c>
      <c r="C9" s="39" t="s">
        <v>36</v>
      </c>
      <c r="D9" s="39" t="s">
        <v>35</v>
      </c>
      <c r="E9" s="44"/>
      <c r="G9" s="44"/>
      <c r="H9" s="104" t="s">
        <v>37</v>
      </c>
      <c r="I9" s="105"/>
    </row>
    <row r="10" spans="1:18" ht="15.75" thickBot="1" x14ac:dyDescent="0.3">
      <c r="A10" s="41" t="s">
        <v>3</v>
      </c>
      <c r="B10" s="32">
        <v>0.82556559443170852</v>
      </c>
      <c r="C10" s="32">
        <f>B10-$A$6</f>
        <v>-0.12656851302478911</v>
      </c>
      <c r="D10" s="33">
        <f>IF(B10&gt;$A$6,1,((C10*$D$6)+1))</f>
        <v>0.49372594790084356</v>
      </c>
      <c r="E10" s="44"/>
      <c r="G10" s="44"/>
      <c r="H10" s="19" t="s">
        <v>33</v>
      </c>
      <c r="I10" s="29">
        <v>0.4</v>
      </c>
    </row>
    <row r="11" spans="1:18" ht="15.75" thickBot="1" x14ac:dyDescent="0.3">
      <c r="A11" s="41" t="s">
        <v>4</v>
      </c>
      <c r="B11" s="32">
        <v>0.81353481310100495</v>
      </c>
      <c r="C11" s="32">
        <f>B11-$A$6</f>
        <v>-0.13859929435549267</v>
      </c>
      <c r="D11" s="33">
        <f>IF(B11&gt;$A$6,1,((C11*$D$6)+1))</f>
        <v>0.4456028225780293</v>
      </c>
      <c r="E11" s="44"/>
      <c r="G11" s="44"/>
      <c r="H11" s="24" t="s">
        <v>34</v>
      </c>
      <c r="I11" s="31">
        <v>0.96581007675464114</v>
      </c>
    </row>
    <row r="12" spans="1:18" ht="15.75" thickBot="1" x14ac:dyDescent="0.3">
      <c r="A12" s="41" t="s">
        <v>5</v>
      </c>
      <c r="B12" s="32">
        <v>0.89562776103381359</v>
      </c>
      <c r="C12" s="32">
        <f t="shared" ref="C12:C38" si="0">B12-$A$6</f>
        <v>-5.650634642268404E-2</v>
      </c>
      <c r="D12" s="33">
        <f t="shared" ref="D12:D38" si="1">IF(B12&gt;$A$6,1,((C12*$D$6)+1))</f>
        <v>0.77397461430926384</v>
      </c>
      <c r="E12" s="44"/>
      <c r="G12" s="44"/>
      <c r="H12" s="24" t="s">
        <v>32</v>
      </c>
      <c r="I12" s="45">
        <f>(1-I11)*0.4</f>
        <v>1.3675969298143542E-2</v>
      </c>
    </row>
    <row r="13" spans="1:18" ht="15.75" thickBot="1" x14ac:dyDescent="0.3">
      <c r="A13" s="41" t="s">
        <v>41</v>
      </c>
      <c r="B13" s="32">
        <v>0.83128706872108782</v>
      </c>
      <c r="C13" s="32">
        <f t="shared" si="0"/>
        <v>-0.12084703873540981</v>
      </c>
      <c r="D13" s="33">
        <f t="shared" si="1"/>
        <v>0.51661184505836077</v>
      </c>
      <c r="E13" s="44"/>
      <c r="G13" s="44"/>
      <c r="H13" s="19" t="s">
        <v>31</v>
      </c>
      <c r="I13" s="29">
        <f>I11-I12</f>
        <v>0.95213410745649762</v>
      </c>
    </row>
    <row r="14" spans="1:18" ht="15.75" thickBot="1" x14ac:dyDescent="0.3">
      <c r="A14" s="41" t="s">
        <v>7</v>
      </c>
      <c r="B14" s="32">
        <v>0.85431204300357255</v>
      </c>
      <c r="C14" s="32">
        <f t="shared" si="0"/>
        <v>-9.7822064452925073E-2</v>
      </c>
      <c r="D14" s="33">
        <f t="shared" si="1"/>
        <v>0.60871174218829971</v>
      </c>
      <c r="E14" s="44"/>
      <c r="G14" s="44"/>
    </row>
    <row r="15" spans="1:18" ht="15.75" thickBot="1" x14ac:dyDescent="0.3">
      <c r="A15" s="41" t="s">
        <v>8</v>
      </c>
      <c r="B15" s="32">
        <v>0.84272351414090074</v>
      </c>
      <c r="C15" s="32">
        <f t="shared" si="0"/>
        <v>-0.10941059331559688</v>
      </c>
      <c r="D15" s="33">
        <f t="shared" si="1"/>
        <v>0.56235762673761247</v>
      </c>
      <c r="E15" s="44"/>
      <c r="G15" s="44"/>
    </row>
    <row r="16" spans="1:18" ht="15.75" thickBot="1" x14ac:dyDescent="0.3">
      <c r="A16" s="41" t="s">
        <v>9</v>
      </c>
      <c r="B16" s="32">
        <v>0.90056195720043142</v>
      </c>
      <c r="C16" s="32">
        <f t="shared" si="0"/>
        <v>-5.1572150256066207E-2</v>
      </c>
      <c r="D16" s="33">
        <f t="shared" si="1"/>
        <v>0.79371139897573517</v>
      </c>
      <c r="E16" s="44"/>
      <c r="G16" s="44"/>
    </row>
    <row r="17" spans="1:16" ht="15.75" thickBot="1" x14ac:dyDescent="0.3">
      <c r="A17" s="41" t="s">
        <v>10</v>
      </c>
      <c r="B17" s="32">
        <v>0.86347521661899451</v>
      </c>
      <c r="C17" s="32">
        <f t="shared" si="0"/>
        <v>-8.8658890837503113E-2</v>
      </c>
      <c r="D17" s="33">
        <f t="shared" si="1"/>
        <v>0.64536443664998755</v>
      </c>
      <c r="E17" s="44"/>
      <c r="G17" s="44"/>
      <c r="H17" s="50" t="s">
        <v>58</v>
      </c>
      <c r="I17" s="47"/>
      <c r="J17" s="47"/>
      <c r="K17" s="47"/>
      <c r="L17" s="47"/>
      <c r="M17" s="47"/>
      <c r="N17" s="47"/>
    </row>
    <row r="18" spans="1:16" ht="15.75" thickBot="1" x14ac:dyDescent="0.3">
      <c r="A18" s="41" t="s">
        <v>11</v>
      </c>
      <c r="B18" s="32">
        <v>0.96694169717501777</v>
      </c>
      <c r="C18" s="32">
        <f t="shared" si="0"/>
        <v>1.4807589718520142E-2</v>
      </c>
      <c r="D18" s="33">
        <f t="shared" si="1"/>
        <v>1</v>
      </c>
      <c r="E18" s="44"/>
      <c r="G18" s="44"/>
      <c r="H18" s="51" t="s">
        <v>47</v>
      </c>
      <c r="I18" s="106" t="s">
        <v>48</v>
      </c>
      <c r="J18" s="106"/>
      <c r="K18" s="51" t="s">
        <v>49</v>
      </c>
      <c r="L18" s="51" t="s">
        <v>50</v>
      </c>
      <c r="M18" s="51"/>
      <c r="N18" s="51"/>
    </row>
    <row r="19" spans="1:16" ht="15.75" thickBot="1" x14ac:dyDescent="0.3">
      <c r="A19" s="41" t="s">
        <v>12</v>
      </c>
      <c r="B19" s="32">
        <v>0.97595119601862257</v>
      </c>
      <c r="C19" s="32">
        <f t="shared" si="0"/>
        <v>2.3817088562124944E-2</v>
      </c>
      <c r="D19" s="33">
        <f t="shared" si="1"/>
        <v>1</v>
      </c>
      <c r="E19" s="44"/>
      <c r="G19" s="44"/>
      <c r="H19" s="103">
        <v>2017</v>
      </c>
      <c r="I19" s="100" t="s">
        <v>51</v>
      </c>
      <c r="J19" s="100"/>
      <c r="K19" s="103">
        <v>2022</v>
      </c>
      <c r="L19" s="100" t="s">
        <v>52</v>
      </c>
      <c r="M19" s="100"/>
      <c r="N19" s="100"/>
    </row>
    <row r="20" spans="1:16" ht="15.75" thickBot="1" x14ac:dyDescent="0.3">
      <c r="A20" s="41" t="s">
        <v>13</v>
      </c>
      <c r="B20" s="32">
        <v>0.96596339248288388</v>
      </c>
      <c r="C20" s="32">
        <f t="shared" si="0"/>
        <v>1.3829285026386251E-2</v>
      </c>
      <c r="D20" s="33">
        <f>IF(B20&gt;$A$6,1,((C20*$D$6)+1))</f>
        <v>1</v>
      </c>
      <c r="E20" s="44"/>
      <c r="G20" s="44"/>
      <c r="H20" s="103"/>
      <c r="I20" s="100"/>
      <c r="J20" s="100"/>
      <c r="K20" s="103"/>
      <c r="L20" s="100"/>
      <c r="M20" s="100"/>
      <c r="N20" s="100"/>
    </row>
    <row r="21" spans="1:16" ht="15.75" thickBot="1" x14ac:dyDescent="0.3">
      <c r="A21" s="41" t="s">
        <v>14</v>
      </c>
      <c r="B21" s="32">
        <v>0.96185397867104183</v>
      </c>
      <c r="C21" s="32">
        <f t="shared" si="0"/>
        <v>9.7198712145442068E-3</v>
      </c>
      <c r="D21" s="33">
        <f t="shared" si="1"/>
        <v>1</v>
      </c>
      <c r="H21" s="103">
        <v>2018</v>
      </c>
      <c r="I21" s="100" t="s">
        <v>53</v>
      </c>
      <c r="J21" s="100"/>
      <c r="K21" s="103">
        <v>2023</v>
      </c>
      <c r="L21" s="100" t="s">
        <v>54</v>
      </c>
      <c r="M21" s="100"/>
      <c r="N21" s="100"/>
    </row>
    <row r="22" spans="1:16" ht="15.75" thickBot="1" x14ac:dyDescent="0.3">
      <c r="A22" s="41" t="s">
        <v>15</v>
      </c>
      <c r="B22" s="32">
        <v>0.95940748135533505</v>
      </c>
      <c r="C22" s="32">
        <f t="shared" si="0"/>
        <v>7.2733738988374208E-3</v>
      </c>
      <c r="D22" s="33">
        <f t="shared" si="1"/>
        <v>1</v>
      </c>
      <c r="H22" s="103"/>
      <c r="I22" s="100"/>
      <c r="J22" s="100"/>
      <c r="K22" s="103"/>
      <c r="L22" s="100"/>
      <c r="M22" s="100"/>
      <c r="N22" s="100"/>
    </row>
    <row r="23" spans="1:16" ht="15.75" thickBot="1" x14ac:dyDescent="0.3">
      <c r="A23" s="41" t="s">
        <v>16</v>
      </c>
      <c r="B23" s="32">
        <v>0.87105597917601119</v>
      </c>
      <c r="C23" s="32">
        <f t="shared" si="0"/>
        <v>-8.1078128280486439E-2</v>
      </c>
      <c r="D23" s="33">
        <f t="shared" si="1"/>
        <v>0.67568748687805424</v>
      </c>
      <c r="H23" s="48">
        <v>2019</v>
      </c>
      <c r="I23" s="100" t="s">
        <v>55</v>
      </c>
      <c r="J23" s="100"/>
      <c r="K23" s="48">
        <v>2024</v>
      </c>
      <c r="L23" s="100" t="s">
        <v>54</v>
      </c>
      <c r="M23" s="100"/>
      <c r="N23" s="100"/>
    </row>
    <row r="24" spans="1:16" ht="15.75" thickBot="1" x14ac:dyDescent="0.3">
      <c r="A24" s="41" t="s">
        <v>17</v>
      </c>
      <c r="B24" s="32">
        <v>0.72834355828220854</v>
      </c>
      <c r="C24" s="32">
        <f t="shared" si="0"/>
        <v>-0.22379054917428909</v>
      </c>
      <c r="D24" s="33">
        <f t="shared" si="1"/>
        <v>0.10483780330284365</v>
      </c>
      <c r="H24" s="48">
        <v>2020</v>
      </c>
      <c r="I24" s="100" t="s">
        <v>56</v>
      </c>
      <c r="J24" s="100"/>
      <c r="K24" s="48">
        <v>2025</v>
      </c>
      <c r="L24" s="100" t="s">
        <v>52</v>
      </c>
      <c r="M24" s="100"/>
      <c r="N24" s="100"/>
    </row>
    <row r="25" spans="1:16" ht="15.75" thickBot="1" x14ac:dyDescent="0.3">
      <c r="A25" s="41" t="s">
        <v>42</v>
      </c>
      <c r="B25" s="32">
        <v>0.89525633563037099</v>
      </c>
      <c r="C25" s="32">
        <f>B25-$A$6</f>
        <v>-5.6877771826126633E-2</v>
      </c>
      <c r="D25" s="33">
        <f t="shared" si="1"/>
        <v>0.77248891269549347</v>
      </c>
      <c r="H25" s="49">
        <v>2021</v>
      </c>
      <c r="I25" s="101" t="s">
        <v>57</v>
      </c>
      <c r="J25" s="101"/>
      <c r="K25" s="49">
        <v>2026</v>
      </c>
      <c r="L25" s="101" t="s">
        <v>52</v>
      </c>
      <c r="M25" s="101"/>
      <c r="N25" s="101"/>
    </row>
    <row r="26" spans="1:16" ht="15.75" customHeight="1" thickBot="1" x14ac:dyDescent="0.3">
      <c r="A26" s="41" t="s">
        <v>19</v>
      </c>
      <c r="B26" s="32">
        <v>0.94012420391343188</v>
      </c>
      <c r="C26" s="32">
        <f t="shared" si="0"/>
        <v>-1.2009903543065747E-2</v>
      </c>
      <c r="D26" s="33">
        <f t="shared" si="1"/>
        <v>0.95196038582773701</v>
      </c>
      <c r="H26" s="102" t="s">
        <v>59</v>
      </c>
      <c r="I26" s="102"/>
      <c r="J26" s="102"/>
      <c r="K26" s="102"/>
      <c r="L26" s="102"/>
      <c r="M26" s="102"/>
      <c r="N26" s="102"/>
      <c r="O26" s="53"/>
      <c r="P26" s="52"/>
    </row>
    <row r="27" spans="1:16" ht="15.75" thickBot="1" x14ac:dyDescent="0.3">
      <c r="A27" s="41" t="s">
        <v>20</v>
      </c>
      <c r="B27" s="32">
        <v>0.92469347767043031</v>
      </c>
      <c r="C27" s="32">
        <f t="shared" si="0"/>
        <v>-2.7440629786067317E-2</v>
      </c>
      <c r="D27" s="33">
        <f t="shared" si="1"/>
        <v>0.89023748085573073</v>
      </c>
      <c r="H27" s="102"/>
      <c r="I27" s="102"/>
      <c r="J27" s="102"/>
      <c r="K27" s="102"/>
      <c r="L27" s="102"/>
      <c r="M27" s="102"/>
      <c r="N27" s="102"/>
    </row>
    <row r="28" spans="1:16" ht="15.75" thickBot="1" x14ac:dyDescent="0.3">
      <c r="A28" s="41" t="s">
        <v>39</v>
      </c>
      <c r="B28" s="32">
        <v>0.94870968883332396</v>
      </c>
      <c r="C28" s="32">
        <f t="shared" si="0"/>
        <v>-3.424418623173664E-3</v>
      </c>
      <c r="D28" s="33">
        <f t="shared" si="1"/>
        <v>0.98630232550730534</v>
      </c>
      <c r="H28" s="102"/>
      <c r="I28" s="102"/>
      <c r="J28" s="102"/>
      <c r="K28" s="102"/>
      <c r="L28" s="102"/>
      <c r="M28" s="102"/>
      <c r="N28" s="102"/>
    </row>
    <row r="29" spans="1:16" ht="15.75" thickBot="1" x14ac:dyDescent="0.3">
      <c r="A29" s="41" t="s">
        <v>21</v>
      </c>
      <c r="B29" s="32">
        <v>0.86959443764807909</v>
      </c>
      <c r="C29" s="32">
        <f t="shared" si="0"/>
        <v>-8.2539669808418537E-2</v>
      </c>
      <c r="D29" s="33">
        <f t="shared" si="1"/>
        <v>0.66984132076632585</v>
      </c>
      <c r="H29" s="102"/>
      <c r="I29" s="102"/>
      <c r="J29" s="102"/>
      <c r="K29" s="102"/>
      <c r="L29" s="102"/>
      <c r="M29" s="102"/>
      <c r="N29" s="102"/>
    </row>
    <row r="30" spans="1:16" ht="15.75" thickBot="1" x14ac:dyDescent="0.3">
      <c r="A30" s="41" t="s">
        <v>22</v>
      </c>
      <c r="B30" s="32">
        <v>0.90811156375606139</v>
      </c>
      <c r="C30" s="32">
        <f t="shared" si="0"/>
        <v>-4.4022543700436234E-2</v>
      </c>
      <c r="D30" s="33">
        <f t="shared" si="1"/>
        <v>0.82390982519825506</v>
      </c>
    </row>
    <row r="31" spans="1:16" ht="15.75" thickBot="1" x14ac:dyDescent="0.3">
      <c r="A31" s="41" t="s">
        <v>23</v>
      </c>
      <c r="B31" s="32">
        <v>0.92095371409162485</v>
      </c>
      <c r="C31" s="32">
        <f t="shared" si="0"/>
        <v>-3.1180393364872772E-2</v>
      </c>
      <c r="D31" s="33">
        <f t="shared" si="1"/>
        <v>0.87527842654050891</v>
      </c>
    </row>
    <row r="32" spans="1:16" ht="15.75" thickBot="1" x14ac:dyDescent="0.3">
      <c r="A32" s="41" t="s">
        <v>24</v>
      </c>
      <c r="B32" s="32">
        <v>0.93291006884321648</v>
      </c>
      <c r="C32" s="32">
        <f t="shared" si="0"/>
        <v>-1.9224038613281147E-2</v>
      </c>
      <c r="D32" s="33">
        <f t="shared" si="1"/>
        <v>0.92310384554687541</v>
      </c>
    </row>
    <row r="33" spans="1:10" ht="15.75" thickBot="1" x14ac:dyDescent="0.3">
      <c r="A33" s="41" t="s">
        <v>25</v>
      </c>
      <c r="B33" s="32">
        <v>0.94955165398236752</v>
      </c>
      <c r="C33" s="32">
        <f>B33-$A$6</f>
        <v>-2.5824534741301086E-3</v>
      </c>
      <c r="D33" s="33">
        <f>IF(B33&gt;$A$6,1,((C33*$D$6)+1))</f>
        <v>0.98967018610347957</v>
      </c>
    </row>
    <row r="34" spans="1:10" ht="15.75" thickBot="1" x14ac:dyDescent="0.3">
      <c r="A34" s="41" t="s">
        <v>26</v>
      </c>
      <c r="B34" s="32">
        <v>0.89718723457986593</v>
      </c>
      <c r="C34" s="32">
        <f t="shared" si="0"/>
        <v>-5.4946872876631692E-2</v>
      </c>
      <c r="D34" s="33">
        <f t="shared" si="1"/>
        <v>0.78021250849347323</v>
      </c>
    </row>
    <row r="35" spans="1:10" ht="15.75" thickBot="1" x14ac:dyDescent="0.3">
      <c r="A35" s="41" t="s">
        <v>27</v>
      </c>
      <c r="B35" s="32">
        <v>0.83215450471576635</v>
      </c>
      <c r="C35" s="32">
        <f t="shared" si="0"/>
        <v>-0.11997960274073127</v>
      </c>
      <c r="D35" s="33">
        <f t="shared" si="1"/>
        <v>0.52008158903707491</v>
      </c>
    </row>
    <row r="36" spans="1:10" ht="15.75" thickBot="1" x14ac:dyDescent="0.3">
      <c r="A36" s="41" t="s">
        <v>28</v>
      </c>
      <c r="B36" s="32">
        <v>0.86071370441964201</v>
      </c>
      <c r="C36" s="32">
        <f t="shared" si="0"/>
        <v>-9.1420403036855613E-2</v>
      </c>
      <c r="D36" s="33">
        <f t="shared" si="1"/>
        <v>0.63431838785257755</v>
      </c>
    </row>
    <row r="37" spans="1:10" ht="15.75" thickBot="1" x14ac:dyDescent="0.3">
      <c r="A37" s="41" t="s">
        <v>29</v>
      </c>
      <c r="B37" s="32">
        <v>0.83976658168105278</v>
      </c>
      <c r="C37" s="32">
        <f t="shared" si="0"/>
        <v>-0.11236752577544484</v>
      </c>
      <c r="D37" s="33">
        <f t="shared" si="1"/>
        <v>0.55052989689822063</v>
      </c>
    </row>
    <row r="38" spans="1:10" x14ac:dyDescent="0.25">
      <c r="A38" s="42" t="s">
        <v>30</v>
      </c>
      <c r="B38" s="34">
        <v>0.88312952829545299</v>
      </c>
      <c r="C38" s="34">
        <f t="shared" si="0"/>
        <v>-6.9004579161044632E-2</v>
      </c>
      <c r="D38" s="35">
        <f t="shared" si="1"/>
        <v>0.72398168335582147</v>
      </c>
    </row>
    <row r="41" spans="1:10" x14ac:dyDescent="0.25">
      <c r="A41"/>
      <c r="B41"/>
      <c r="C41"/>
      <c r="D41"/>
      <c r="E41"/>
      <c r="F41"/>
      <c r="G41"/>
      <c r="H41"/>
      <c r="I41"/>
      <c r="J41"/>
    </row>
    <row r="42" spans="1:10" x14ac:dyDescent="0.25">
      <c r="A42"/>
      <c r="B42"/>
      <c r="C42"/>
      <c r="D42"/>
      <c r="E42"/>
      <c r="F42"/>
      <c r="G42"/>
      <c r="H42"/>
      <c r="I42"/>
      <c r="J42"/>
    </row>
    <row r="43" spans="1:10" x14ac:dyDescent="0.25">
      <c r="A43"/>
      <c r="B43"/>
      <c r="C43"/>
      <c r="D43"/>
      <c r="E43"/>
      <c r="F43"/>
      <c r="G43"/>
      <c r="H43"/>
      <c r="I43"/>
      <c r="J43"/>
    </row>
    <row r="44" spans="1:10" x14ac:dyDescent="0.25">
      <c r="A44"/>
      <c r="B44"/>
      <c r="C44"/>
      <c r="D44"/>
      <c r="E44"/>
      <c r="F44"/>
      <c r="G44"/>
      <c r="H44"/>
      <c r="I44"/>
      <c r="J44"/>
    </row>
    <row r="45" spans="1:10" x14ac:dyDescent="0.25">
      <c r="A45"/>
      <c r="B45"/>
      <c r="C45"/>
      <c r="D45"/>
      <c r="E45"/>
      <c r="F45"/>
      <c r="G45"/>
      <c r="H45"/>
      <c r="I45"/>
      <c r="J45"/>
    </row>
    <row r="46" spans="1:10" x14ac:dyDescent="0.25">
      <c r="A46"/>
      <c r="B46"/>
      <c r="C46"/>
      <c r="D46"/>
      <c r="E46"/>
      <c r="F46"/>
      <c r="G46"/>
      <c r="H46"/>
      <c r="I46"/>
      <c r="J46"/>
    </row>
    <row r="47" spans="1:10" x14ac:dyDescent="0.25">
      <c r="A47"/>
      <c r="B47"/>
      <c r="C47"/>
      <c r="D47"/>
      <c r="E47"/>
      <c r="F47"/>
      <c r="G47"/>
      <c r="H47"/>
      <c r="I47"/>
      <c r="J47"/>
    </row>
    <row r="48" spans="1:10" x14ac:dyDescent="0.25">
      <c r="A48"/>
      <c r="B48"/>
      <c r="C48"/>
      <c r="D48"/>
      <c r="E48"/>
      <c r="F48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  <row r="50" spans="1:10" x14ac:dyDescent="0.25">
      <c r="A50"/>
      <c r="B50"/>
      <c r="C50"/>
      <c r="D50"/>
      <c r="E50"/>
      <c r="F50"/>
      <c r="G50"/>
      <c r="H50"/>
      <c r="I50"/>
      <c r="J50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  <row r="53" spans="1:10" x14ac:dyDescent="0.25">
      <c r="A53"/>
      <c r="B53"/>
      <c r="C53"/>
      <c r="D53"/>
      <c r="E53"/>
      <c r="F53"/>
      <c r="G53"/>
      <c r="H53"/>
      <c r="I53"/>
      <c r="J53"/>
    </row>
    <row r="54" spans="1:10" x14ac:dyDescent="0.25">
      <c r="A54"/>
      <c r="B54"/>
      <c r="C54"/>
      <c r="D54"/>
      <c r="E54"/>
      <c r="F54"/>
      <c r="G54"/>
      <c r="H54"/>
      <c r="I54"/>
      <c r="J54"/>
    </row>
    <row r="55" spans="1:10" x14ac:dyDescent="0.25">
      <c r="A55"/>
      <c r="B55"/>
      <c r="C55"/>
      <c r="D55"/>
      <c r="E55"/>
      <c r="F55"/>
      <c r="G55"/>
      <c r="H55"/>
      <c r="I55"/>
      <c r="J55"/>
    </row>
    <row r="56" spans="1:10" x14ac:dyDescent="0.25">
      <c r="A56"/>
      <c r="B56"/>
      <c r="C56"/>
      <c r="D56"/>
      <c r="E56"/>
      <c r="F56"/>
      <c r="G56"/>
      <c r="H56"/>
      <c r="I56"/>
      <c r="J56"/>
    </row>
    <row r="57" spans="1:10" x14ac:dyDescent="0.25">
      <c r="A57"/>
      <c r="B57"/>
      <c r="C57"/>
      <c r="D57"/>
      <c r="E57"/>
      <c r="F57"/>
      <c r="G57"/>
      <c r="H57"/>
      <c r="I57"/>
      <c r="J57"/>
    </row>
    <row r="58" spans="1:10" x14ac:dyDescent="0.25">
      <c r="A58"/>
      <c r="B58"/>
      <c r="C58"/>
      <c r="D58"/>
      <c r="E58"/>
      <c r="F58"/>
      <c r="G58"/>
      <c r="H58"/>
      <c r="I58"/>
      <c r="J58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/>
    </row>
    <row r="61" spans="1:10" x14ac:dyDescent="0.25">
      <c r="A61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/>
    </row>
    <row r="63" spans="1:10" x14ac:dyDescent="0.25">
      <c r="A63"/>
      <c r="B63"/>
      <c r="C63"/>
      <c r="D63"/>
      <c r="E63"/>
      <c r="F63"/>
      <c r="G63"/>
      <c r="H63"/>
      <c r="I63"/>
      <c r="J63"/>
    </row>
    <row r="64" spans="1:10" x14ac:dyDescent="0.25">
      <c r="A64"/>
      <c r="B64"/>
      <c r="C64"/>
      <c r="D64"/>
      <c r="E64"/>
      <c r="F64"/>
      <c r="G64"/>
      <c r="H64"/>
      <c r="I64"/>
      <c r="J64"/>
    </row>
    <row r="65" spans="1:10" x14ac:dyDescent="0.25">
      <c r="A65"/>
      <c r="B65"/>
      <c r="C65"/>
      <c r="D65"/>
      <c r="E65"/>
      <c r="F65"/>
      <c r="G65"/>
      <c r="H65"/>
      <c r="I65"/>
      <c r="J65"/>
    </row>
    <row r="66" spans="1:10" x14ac:dyDescent="0.25">
      <c r="A66"/>
      <c r="B66"/>
      <c r="C66"/>
      <c r="D66"/>
      <c r="E66"/>
      <c r="F66"/>
      <c r="G66"/>
      <c r="H66"/>
      <c r="I66"/>
      <c r="J66"/>
    </row>
    <row r="67" spans="1:10" x14ac:dyDescent="0.25">
      <c r="A67"/>
      <c r="B67"/>
      <c r="C67"/>
      <c r="D67"/>
      <c r="E67"/>
      <c r="F67"/>
      <c r="G67"/>
      <c r="H67"/>
      <c r="I67"/>
      <c r="J67"/>
    </row>
    <row r="68" spans="1:10" x14ac:dyDescent="0.25">
      <c r="A68"/>
      <c r="B68"/>
      <c r="C68"/>
      <c r="D68"/>
      <c r="E68"/>
      <c r="F68"/>
      <c r="G68"/>
      <c r="H68"/>
      <c r="I68"/>
      <c r="J68"/>
    </row>
    <row r="69" spans="1:10" x14ac:dyDescent="0.25">
      <c r="A69"/>
      <c r="B69"/>
      <c r="C69"/>
      <c r="D69"/>
      <c r="E69"/>
      <c r="F69"/>
      <c r="G69"/>
      <c r="H69"/>
      <c r="I69"/>
      <c r="J69"/>
    </row>
    <row r="70" spans="1:10" x14ac:dyDescent="0.25">
      <c r="A70"/>
      <c r="B70"/>
      <c r="C70"/>
      <c r="D70"/>
      <c r="E70"/>
      <c r="F70"/>
      <c r="G70"/>
      <c r="H70"/>
      <c r="I70"/>
      <c r="J70"/>
    </row>
    <row r="71" spans="1:10" x14ac:dyDescent="0.25">
      <c r="A71"/>
      <c r="B71"/>
      <c r="C71"/>
      <c r="D71"/>
      <c r="E71"/>
      <c r="F71"/>
      <c r="G71"/>
      <c r="H71"/>
      <c r="I71"/>
      <c r="J71"/>
    </row>
    <row r="72" spans="1:10" x14ac:dyDescent="0.25">
      <c r="A72"/>
      <c r="B72"/>
      <c r="C72"/>
      <c r="D72"/>
      <c r="E72"/>
      <c r="F72"/>
      <c r="G72"/>
      <c r="H72"/>
      <c r="I72"/>
      <c r="J72"/>
    </row>
    <row r="73" spans="1:10" x14ac:dyDescent="0.25">
      <c r="A73"/>
      <c r="B73"/>
      <c r="C73"/>
      <c r="D73"/>
      <c r="E73"/>
      <c r="F73"/>
      <c r="G73"/>
      <c r="H73"/>
      <c r="I73"/>
      <c r="J73"/>
    </row>
    <row r="74" spans="1:10" x14ac:dyDescent="0.25">
      <c r="A74"/>
      <c r="B74"/>
      <c r="C74"/>
      <c r="D74"/>
      <c r="E74"/>
      <c r="F74"/>
      <c r="G74"/>
      <c r="H74"/>
      <c r="I74"/>
      <c r="J74"/>
    </row>
    <row r="75" spans="1:10" x14ac:dyDescent="0.25">
      <c r="A75"/>
      <c r="B75"/>
      <c r="C75"/>
      <c r="D75"/>
      <c r="E75"/>
      <c r="F75"/>
      <c r="G75"/>
      <c r="H75"/>
      <c r="I75"/>
      <c r="J75"/>
    </row>
    <row r="76" spans="1:10" x14ac:dyDescent="0.25">
      <c r="A76"/>
      <c r="B76"/>
      <c r="C76"/>
      <c r="D76"/>
      <c r="E76"/>
      <c r="F76"/>
      <c r="G76"/>
      <c r="H76"/>
      <c r="I76"/>
      <c r="J76"/>
    </row>
    <row r="77" spans="1:10" x14ac:dyDescent="0.25">
      <c r="A77"/>
      <c r="B77"/>
      <c r="C77"/>
      <c r="D77"/>
      <c r="E77"/>
      <c r="F77"/>
      <c r="G77"/>
      <c r="H77"/>
      <c r="I77"/>
      <c r="J77"/>
    </row>
    <row r="78" spans="1:10" x14ac:dyDescent="0.25">
      <c r="A78"/>
      <c r="B78"/>
      <c r="C78"/>
      <c r="D78"/>
      <c r="E78"/>
      <c r="F78"/>
      <c r="G78"/>
      <c r="H78"/>
      <c r="I78"/>
      <c r="J78"/>
    </row>
    <row r="79" spans="1:10" x14ac:dyDescent="0.25">
      <c r="A79"/>
      <c r="B79"/>
      <c r="C79"/>
      <c r="D79"/>
      <c r="E79"/>
      <c r="F79"/>
      <c r="G79"/>
      <c r="H79"/>
      <c r="I79"/>
      <c r="J79"/>
    </row>
    <row r="80" spans="1:10" x14ac:dyDescent="0.25">
      <c r="A80"/>
      <c r="B80"/>
      <c r="C80"/>
      <c r="D80"/>
      <c r="E80"/>
      <c r="F80"/>
      <c r="G80"/>
      <c r="H80"/>
      <c r="I80"/>
      <c r="J80"/>
    </row>
    <row r="81" spans="1:10" x14ac:dyDescent="0.25">
      <c r="A81"/>
      <c r="B81"/>
      <c r="C81"/>
      <c r="D81"/>
      <c r="E81"/>
      <c r="F81"/>
      <c r="G81"/>
      <c r="H81"/>
      <c r="I81"/>
      <c r="J81"/>
    </row>
    <row r="82" spans="1:10" x14ac:dyDescent="0.25">
      <c r="A82"/>
      <c r="B82"/>
      <c r="C82"/>
      <c r="D82"/>
      <c r="E82"/>
      <c r="F82"/>
      <c r="G82"/>
      <c r="H82"/>
      <c r="I82"/>
      <c r="J82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x14ac:dyDescent="0.25">
      <c r="A84"/>
      <c r="B84"/>
      <c r="C84"/>
      <c r="D84"/>
      <c r="E84"/>
      <c r="F84"/>
      <c r="G84"/>
      <c r="H84"/>
      <c r="I84"/>
      <c r="J84"/>
    </row>
    <row r="85" spans="1:10" x14ac:dyDescent="0.25">
      <c r="A85"/>
      <c r="B85"/>
      <c r="C85"/>
      <c r="D85"/>
      <c r="E85"/>
      <c r="F85"/>
      <c r="G85"/>
      <c r="H85"/>
      <c r="I85"/>
      <c r="J85"/>
    </row>
  </sheetData>
  <mergeCells count="17">
    <mergeCell ref="H9:I9"/>
    <mergeCell ref="I18:J18"/>
    <mergeCell ref="H19:H20"/>
    <mergeCell ref="I19:J20"/>
    <mergeCell ref="K19:K20"/>
    <mergeCell ref="L19:N20"/>
    <mergeCell ref="H21:H22"/>
    <mergeCell ref="I21:J22"/>
    <mergeCell ref="K21:K22"/>
    <mergeCell ref="L21:N22"/>
    <mergeCell ref="H26:N29"/>
    <mergeCell ref="I23:J23"/>
    <mergeCell ref="L23:N23"/>
    <mergeCell ref="I24:J24"/>
    <mergeCell ref="L24:N24"/>
    <mergeCell ref="I25:J25"/>
    <mergeCell ref="L25:N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"/>
  <sheetViews>
    <sheetView showGridLines="0" workbookViewId="0">
      <selection sqref="A1:A1048576"/>
    </sheetView>
  </sheetViews>
  <sheetFormatPr defaultColWidth="8.85546875" defaultRowHeight="15" x14ac:dyDescent="0.25"/>
  <cols>
    <col min="1" max="1" width="36.5703125" style="17" customWidth="1"/>
    <col min="2" max="2" width="27.5703125" style="17" customWidth="1"/>
    <col min="3" max="3" width="27.28515625" style="17" customWidth="1"/>
    <col min="4" max="4" width="33.5703125" style="17" bestFit="1" customWidth="1"/>
    <col min="5" max="7" width="8.85546875" style="17"/>
    <col min="8" max="8" width="20.7109375" style="17" bestFit="1" customWidth="1"/>
    <col min="9" max="16384" width="8.85546875" style="17"/>
  </cols>
  <sheetData>
    <row r="1" spans="1:18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15" customFormat="1" x14ac:dyDescent="0.25">
      <c r="A2" s="15" t="s">
        <v>45</v>
      </c>
      <c r="E2" s="44"/>
      <c r="F2" s="17"/>
      <c r="G2" s="44"/>
    </row>
    <row r="3" spans="1:18" x14ac:dyDescent="0.25">
      <c r="A3" s="26"/>
      <c r="B3" s="26"/>
      <c r="C3" s="26"/>
      <c r="D3" s="26"/>
      <c r="E3" s="44"/>
      <c r="G3" s="44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x14ac:dyDescent="0.25">
      <c r="A4" s="26"/>
      <c r="B4" s="26"/>
      <c r="C4" s="26"/>
      <c r="D4" s="26"/>
      <c r="E4" s="44"/>
      <c r="G4" s="44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75" thickBot="1" x14ac:dyDescent="0.3">
      <c r="A5" s="27" t="s">
        <v>31</v>
      </c>
      <c r="B5" s="25" t="s">
        <v>44</v>
      </c>
      <c r="C5" s="25" t="s">
        <v>0</v>
      </c>
      <c r="D5" s="25" t="s">
        <v>38</v>
      </c>
      <c r="E5" s="44"/>
      <c r="G5" s="44"/>
    </row>
    <row r="6" spans="1:18" ht="15.75" thickBot="1" x14ac:dyDescent="0.3">
      <c r="A6" s="18">
        <f>I13</f>
        <v>0.94977679729451581</v>
      </c>
      <c r="B6" s="18">
        <f>A6-C6</f>
        <v>0.69977679729451581</v>
      </c>
      <c r="C6" s="18">
        <v>0.25</v>
      </c>
      <c r="D6" s="20">
        <v>4</v>
      </c>
      <c r="E6" s="44"/>
      <c r="G6" s="44"/>
    </row>
    <row r="7" spans="1:18" x14ac:dyDescent="0.25">
      <c r="A7" s="26"/>
      <c r="B7" s="26"/>
      <c r="C7" s="26"/>
      <c r="D7" s="26"/>
      <c r="E7" s="44"/>
      <c r="G7" s="44"/>
    </row>
    <row r="8" spans="1:18" x14ac:dyDescent="0.25">
      <c r="A8" s="36"/>
      <c r="B8" s="36"/>
      <c r="C8" s="36"/>
      <c r="D8" s="36"/>
      <c r="E8" s="44"/>
      <c r="G8" s="44"/>
    </row>
    <row r="9" spans="1:18" ht="15.75" thickBot="1" x14ac:dyDescent="0.3">
      <c r="A9" s="40" t="s">
        <v>1</v>
      </c>
      <c r="B9" s="38" t="s">
        <v>2</v>
      </c>
      <c r="C9" s="39" t="s">
        <v>36</v>
      </c>
      <c r="D9" s="39" t="s">
        <v>35</v>
      </c>
      <c r="E9" s="44"/>
      <c r="G9" s="44"/>
      <c r="H9" s="104" t="s">
        <v>37</v>
      </c>
      <c r="I9" s="105"/>
    </row>
    <row r="10" spans="1:18" ht="15.75" thickBot="1" x14ac:dyDescent="0.3">
      <c r="A10" s="41" t="s">
        <v>3</v>
      </c>
      <c r="B10" s="32">
        <v>0.83286506815045336</v>
      </c>
      <c r="C10" s="32">
        <f>B10-$A$6</f>
        <v>-0.11691172914406245</v>
      </c>
      <c r="D10" s="33">
        <f>IF(B10&gt;$A$6,1,((C10*$D$6)+1))</f>
        <v>0.53235308342375021</v>
      </c>
      <c r="E10" s="44"/>
      <c r="G10" s="44"/>
      <c r="H10" s="19" t="s">
        <v>33</v>
      </c>
      <c r="I10" s="29">
        <v>0.4</v>
      </c>
    </row>
    <row r="11" spans="1:18" ht="15.75" thickBot="1" x14ac:dyDescent="0.3">
      <c r="A11" s="41" t="s">
        <v>4</v>
      </c>
      <c r="B11" s="32">
        <v>0.77790161157301119</v>
      </c>
      <c r="C11" s="32">
        <f t="shared" ref="C11:C38" si="0">B11-$A$6</f>
        <v>-0.17187518572150462</v>
      </c>
      <c r="D11" s="33">
        <f>IF(B11&gt;$A$6,1,((C11*$D$6)+1))</f>
        <v>0.31249925711398152</v>
      </c>
      <c r="E11" s="44"/>
      <c r="G11" s="44"/>
      <c r="H11" s="24" t="s">
        <v>34</v>
      </c>
      <c r="I11" s="31">
        <v>0.96412628378179699</v>
      </c>
    </row>
    <row r="12" spans="1:18" ht="15.75" thickBot="1" x14ac:dyDescent="0.3">
      <c r="A12" s="41" t="s">
        <v>5</v>
      </c>
      <c r="B12" s="32">
        <v>0.85860273972602741</v>
      </c>
      <c r="C12" s="32">
        <f t="shared" si="0"/>
        <v>-9.1174057568488398E-2</v>
      </c>
      <c r="D12" s="33">
        <f t="shared" ref="D12:D38" si="1">IF(B12&gt;$A$6,1,((C12*$D$6)+1))</f>
        <v>0.63530376972604641</v>
      </c>
      <c r="E12" s="44"/>
      <c r="G12" s="44"/>
      <c r="H12" s="24" t="s">
        <v>32</v>
      </c>
      <c r="I12" s="30">
        <f>(1-I11)*0.4</f>
        <v>1.4349486487281205E-2</v>
      </c>
    </row>
    <row r="13" spans="1:18" ht="15.75" thickBot="1" x14ac:dyDescent="0.3">
      <c r="A13" s="41" t="s">
        <v>41</v>
      </c>
      <c r="B13" s="32">
        <v>0.8487595719307055</v>
      </c>
      <c r="C13" s="32">
        <f t="shared" si="0"/>
        <v>-0.1010172253638103</v>
      </c>
      <c r="D13" s="33">
        <f t="shared" si="1"/>
        <v>0.59593109854475879</v>
      </c>
      <c r="E13" s="44"/>
      <c r="G13" s="44"/>
      <c r="H13" s="19" t="s">
        <v>31</v>
      </c>
      <c r="I13" s="29">
        <f>I11-I12</f>
        <v>0.94977679729451581</v>
      </c>
    </row>
    <row r="14" spans="1:18" ht="15.75" thickBot="1" x14ac:dyDescent="0.3">
      <c r="A14" s="41" t="s">
        <v>7</v>
      </c>
      <c r="B14" s="32">
        <v>0.8521981808745076</v>
      </c>
      <c r="C14" s="32">
        <f t="shared" si="0"/>
        <v>-9.7578616420008202E-2</v>
      </c>
      <c r="D14" s="33">
        <f t="shared" si="1"/>
        <v>0.60968553431996719</v>
      </c>
      <c r="E14" s="44"/>
      <c r="G14" s="44"/>
    </row>
    <row r="15" spans="1:18" ht="15.75" thickBot="1" x14ac:dyDescent="0.3">
      <c r="A15" s="41" t="s">
        <v>8</v>
      </c>
      <c r="B15" s="32">
        <v>0.84220513137638442</v>
      </c>
      <c r="C15" s="32">
        <f t="shared" si="0"/>
        <v>-0.10757166591813139</v>
      </c>
      <c r="D15" s="33">
        <f t="shared" si="1"/>
        <v>0.56971333632747445</v>
      </c>
      <c r="E15" s="44"/>
      <c r="G15" s="44"/>
    </row>
    <row r="16" spans="1:18" ht="15.75" thickBot="1" x14ac:dyDescent="0.3">
      <c r="A16" s="41" t="s">
        <v>9</v>
      </c>
      <c r="B16" s="32">
        <v>0.88276938855170406</v>
      </c>
      <c r="C16" s="32">
        <f t="shared" si="0"/>
        <v>-6.7007408742811747E-2</v>
      </c>
      <c r="D16" s="33">
        <f t="shared" si="1"/>
        <v>0.73197036502875301</v>
      </c>
      <c r="E16" s="44"/>
      <c r="G16" s="44"/>
    </row>
    <row r="17" spans="1:9" ht="15.75" thickBot="1" x14ac:dyDescent="0.3">
      <c r="A17" s="41" t="s">
        <v>10</v>
      </c>
      <c r="B17" s="32">
        <v>0.8646390183582231</v>
      </c>
      <c r="C17" s="32">
        <f t="shared" si="0"/>
        <v>-8.5137778936292707E-2</v>
      </c>
      <c r="D17" s="33">
        <f t="shared" si="1"/>
        <v>0.65944888425482917</v>
      </c>
      <c r="E17" s="44"/>
      <c r="G17" s="44"/>
    </row>
    <row r="18" spans="1:9" ht="15.75" thickBot="1" x14ac:dyDescent="0.3">
      <c r="A18" s="41" t="s">
        <v>11</v>
      </c>
      <c r="B18" s="32">
        <v>0.97165559221225783</v>
      </c>
      <c r="C18" s="32">
        <f t="shared" si="0"/>
        <v>2.1878794917742028E-2</v>
      </c>
      <c r="D18" s="33">
        <f t="shared" si="1"/>
        <v>1</v>
      </c>
      <c r="E18" s="44"/>
      <c r="G18" s="44"/>
    </row>
    <row r="19" spans="1:9" ht="15.75" thickBot="1" x14ac:dyDescent="0.3">
      <c r="A19" s="41" t="s">
        <v>12</v>
      </c>
      <c r="B19" s="32">
        <v>0.9649272116461366</v>
      </c>
      <c r="C19" s="32">
        <f t="shared" si="0"/>
        <v>1.5150414351620789E-2</v>
      </c>
      <c r="D19" s="33">
        <f t="shared" si="1"/>
        <v>1</v>
      </c>
      <c r="E19" s="44"/>
      <c r="G19" s="44"/>
    </row>
    <row r="20" spans="1:9" ht="15.75" thickBot="1" x14ac:dyDescent="0.3">
      <c r="A20" s="41" t="s">
        <v>13</v>
      </c>
      <c r="B20" s="32">
        <v>0.98491744997172026</v>
      </c>
      <c r="C20" s="32">
        <f t="shared" si="0"/>
        <v>3.5140652677204454E-2</v>
      </c>
      <c r="D20" s="33">
        <f>IF(B20&gt;$A$6,1,((C20*$D$6)+1))</f>
        <v>1</v>
      </c>
      <c r="E20" s="44"/>
      <c r="G20" s="44"/>
    </row>
    <row r="21" spans="1:9" ht="15.75" thickBot="1" x14ac:dyDescent="0.3">
      <c r="A21" s="41" t="s">
        <v>14</v>
      </c>
      <c r="B21" s="32">
        <v>0.97800896770618162</v>
      </c>
      <c r="C21" s="32">
        <f t="shared" si="0"/>
        <v>2.8232170411665813E-2</v>
      </c>
      <c r="D21" s="33">
        <f t="shared" si="1"/>
        <v>1</v>
      </c>
      <c r="H21" s="43"/>
    </row>
    <row r="22" spans="1:9" ht="15.75" thickBot="1" x14ac:dyDescent="0.3">
      <c r="A22" s="41" t="s">
        <v>15</v>
      </c>
      <c r="B22" s="32">
        <v>0.97259301964610401</v>
      </c>
      <c r="C22" s="32">
        <f t="shared" si="0"/>
        <v>2.28162223515882E-2</v>
      </c>
      <c r="D22" s="33">
        <f t="shared" si="1"/>
        <v>1</v>
      </c>
    </row>
    <row r="23" spans="1:9" ht="15.75" thickBot="1" x14ac:dyDescent="0.3">
      <c r="A23" s="41" t="s">
        <v>16</v>
      </c>
      <c r="B23" s="32">
        <v>0.89035481899557822</v>
      </c>
      <c r="C23" s="32">
        <f t="shared" si="0"/>
        <v>-5.9421978298937583E-2</v>
      </c>
      <c r="D23" s="33">
        <f t="shared" si="1"/>
        <v>0.76231208680424967</v>
      </c>
      <c r="I23" s="23"/>
    </row>
    <row r="24" spans="1:9" ht="15.75" thickBot="1" x14ac:dyDescent="0.3">
      <c r="A24" s="41" t="s">
        <v>17</v>
      </c>
      <c r="B24" s="32">
        <v>0.79885430177258976</v>
      </c>
      <c r="C24" s="32">
        <f t="shared" si="0"/>
        <v>-0.15092249552192605</v>
      </c>
      <c r="D24" s="33">
        <f t="shared" si="1"/>
        <v>0.39631001791229581</v>
      </c>
      <c r="I24" s="23"/>
    </row>
    <row r="25" spans="1:9" ht="15.75" thickBot="1" x14ac:dyDescent="0.3">
      <c r="A25" s="41" t="s">
        <v>42</v>
      </c>
      <c r="B25" s="32">
        <v>0.88215537971707614</v>
      </c>
      <c r="C25" s="32">
        <f>B25-$A$6</f>
        <v>-6.7621417577439669E-2</v>
      </c>
      <c r="D25" s="33">
        <f t="shared" si="1"/>
        <v>0.72951432969024133</v>
      </c>
    </row>
    <row r="26" spans="1:9" ht="15.75" thickBot="1" x14ac:dyDescent="0.3">
      <c r="A26" s="41" t="s">
        <v>19</v>
      </c>
      <c r="B26" s="32">
        <v>0.93343110436056198</v>
      </c>
      <c r="C26" s="32">
        <f t="shared" si="0"/>
        <v>-1.6345692933953826E-2</v>
      </c>
      <c r="D26" s="33">
        <f t="shared" si="1"/>
        <v>0.9346172282641847</v>
      </c>
    </row>
    <row r="27" spans="1:9" ht="15.75" thickBot="1" x14ac:dyDescent="0.3">
      <c r="A27" s="41" t="s">
        <v>20</v>
      </c>
      <c r="B27" s="32">
        <v>0.92402375566437212</v>
      </c>
      <c r="C27" s="32">
        <f t="shared" si="0"/>
        <v>-2.5753041630143692E-2</v>
      </c>
      <c r="D27" s="33">
        <f t="shared" si="1"/>
        <v>0.89698783347942523</v>
      </c>
    </row>
    <row r="28" spans="1:9" ht="15.75" thickBot="1" x14ac:dyDescent="0.3">
      <c r="A28" s="41" t="s">
        <v>39</v>
      </c>
      <c r="B28" s="32">
        <v>0.94418739587399714</v>
      </c>
      <c r="C28" s="32">
        <f t="shared" si="0"/>
        <v>-5.5894014205186693E-3</v>
      </c>
      <c r="D28" s="33">
        <f t="shared" si="1"/>
        <v>0.97764239431792532</v>
      </c>
    </row>
    <row r="29" spans="1:9" ht="15.75" thickBot="1" x14ac:dyDescent="0.3">
      <c r="A29" s="41" t="s">
        <v>21</v>
      </c>
      <c r="B29" s="32">
        <v>0.8560695981398293</v>
      </c>
      <c r="C29" s="32">
        <f t="shared" si="0"/>
        <v>-9.3707199154686505E-2</v>
      </c>
      <c r="D29" s="33">
        <f t="shared" si="1"/>
        <v>0.62517120338125398</v>
      </c>
    </row>
    <row r="30" spans="1:9" ht="15.75" thickBot="1" x14ac:dyDescent="0.3">
      <c r="A30" s="41" t="s">
        <v>22</v>
      </c>
      <c r="B30" s="32">
        <v>0.9046871009412697</v>
      </c>
      <c r="C30" s="32">
        <f t="shared" si="0"/>
        <v>-4.5089696353246111E-2</v>
      </c>
      <c r="D30" s="33">
        <f t="shared" si="1"/>
        <v>0.81964121458701555</v>
      </c>
    </row>
    <row r="31" spans="1:9" ht="15.75" thickBot="1" x14ac:dyDescent="0.3">
      <c r="A31" s="41" t="s">
        <v>23</v>
      </c>
      <c r="B31" s="32">
        <v>0.92684903054994461</v>
      </c>
      <c r="C31" s="32">
        <f t="shared" si="0"/>
        <v>-2.2927766744571199E-2</v>
      </c>
      <c r="D31" s="33">
        <f t="shared" si="1"/>
        <v>0.90828893302171521</v>
      </c>
    </row>
    <row r="32" spans="1:9" ht="15.75" thickBot="1" x14ac:dyDescent="0.3">
      <c r="A32" s="41" t="s">
        <v>24</v>
      </c>
      <c r="B32" s="32">
        <v>0.93023036339448895</v>
      </c>
      <c r="C32" s="32">
        <f t="shared" si="0"/>
        <v>-1.9546433900026861E-2</v>
      </c>
      <c r="D32" s="33">
        <f t="shared" si="1"/>
        <v>0.92181426439989256</v>
      </c>
    </row>
    <row r="33" spans="1:4" ht="15.75" thickBot="1" x14ac:dyDescent="0.3">
      <c r="A33" s="41" t="s">
        <v>25</v>
      </c>
      <c r="B33" s="32">
        <v>0.91336882389412699</v>
      </c>
      <c r="C33" s="32">
        <f t="shared" si="0"/>
        <v>-3.6407973400388816E-2</v>
      </c>
      <c r="D33" s="33">
        <f t="shared" si="1"/>
        <v>0.85436810639844474</v>
      </c>
    </row>
    <row r="34" spans="1:4" ht="15.75" thickBot="1" x14ac:dyDescent="0.3">
      <c r="A34" s="41" t="s">
        <v>26</v>
      </c>
      <c r="B34" s="32">
        <v>0.89597078632351967</v>
      </c>
      <c r="C34" s="32">
        <f t="shared" si="0"/>
        <v>-5.3806010970996132E-2</v>
      </c>
      <c r="D34" s="33">
        <f t="shared" si="1"/>
        <v>0.78477595611601547</v>
      </c>
    </row>
    <row r="35" spans="1:4" ht="15.75" thickBot="1" x14ac:dyDescent="0.3">
      <c r="A35" s="41" t="s">
        <v>27</v>
      </c>
      <c r="B35" s="32">
        <v>0.83522754629101703</v>
      </c>
      <c r="C35" s="32">
        <f t="shared" si="0"/>
        <v>-0.11454925100349878</v>
      </c>
      <c r="D35" s="33">
        <f t="shared" si="1"/>
        <v>0.5418029959860049</v>
      </c>
    </row>
    <row r="36" spans="1:4" ht="15.75" thickBot="1" x14ac:dyDescent="0.3">
      <c r="A36" s="41" t="s">
        <v>28</v>
      </c>
      <c r="B36" s="32">
        <v>0.8566357671111815</v>
      </c>
      <c r="C36" s="32">
        <f t="shared" si="0"/>
        <v>-9.3141030183334306E-2</v>
      </c>
      <c r="D36" s="33">
        <f t="shared" si="1"/>
        <v>0.62743587926666278</v>
      </c>
    </row>
    <row r="37" spans="1:4" ht="15.75" thickBot="1" x14ac:dyDescent="0.3">
      <c r="A37" s="41" t="s">
        <v>29</v>
      </c>
      <c r="B37" s="32">
        <v>0.85024870714056555</v>
      </c>
      <c r="C37" s="32">
        <f t="shared" si="0"/>
        <v>-9.9528090153950255E-2</v>
      </c>
      <c r="D37" s="33">
        <f t="shared" si="1"/>
        <v>0.60188763938419898</v>
      </c>
    </row>
    <row r="38" spans="1:4" x14ac:dyDescent="0.25">
      <c r="A38" s="42" t="s">
        <v>30</v>
      </c>
      <c r="B38" s="34">
        <v>0.89199704426422799</v>
      </c>
      <c r="C38" s="34">
        <f t="shared" si="0"/>
        <v>-5.7779753030287817E-2</v>
      </c>
      <c r="D38" s="35">
        <f t="shared" si="1"/>
        <v>0.76888098787884873</v>
      </c>
    </row>
    <row r="40" spans="1:4" x14ac:dyDescent="0.25">
      <c r="D40" s="46"/>
    </row>
  </sheetData>
  <mergeCells count="1">
    <mergeCell ref="H9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3"/>
  <sheetViews>
    <sheetView showGridLines="0" workbookViewId="0">
      <selection sqref="A1:A1048576"/>
    </sheetView>
  </sheetViews>
  <sheetFormatPr defaultRowHeight="15" x14ac:dyDescent="0.25"/>
  <cols>
    <col min="1" max="1" width="36.5703125" customWidth="1"/>
    <col min="2" max="2" width="27.5703125" customWidth="1"/>
    <col min="3" max="3" width="27.28515625" customWidth="1"/>
    <col min="4" max="4" width="33.5703125" bestFit="1" customWidth="1"/>
    <col min="8" max="8" width="20.7109375" bestFit="1" customWidth="1"/>
  </cols>
  <sheetData>
    <row r="1" spans="1:18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15" customFormat="1" x14ac:dyDescent="0.25">
      <c r="A2" s="15" t="s">
        <v>43</v>
      </c>
    </row>
    <row r="3" spans="1:18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75" thickBot="1" x14ac:dyDescent="0.3">
      <c r="A5" s="27" t="s">
        <v>31</v>
      </c>
      <c r="B5" s="25" t="s">
        <v>44</v>
      </c>
      <c r="C5" s="25" t="s">
        <v>0</v>
      </c>
      <c r="D5" s="25" t="s">
        <v>38</v>
      </c>
      <c r="E5" s="17"/>
      <c r="F5" s="17"/>
      <c r="G5" s="17"/>
      <c r="H5" s="17"/>
      <c r="I5" s="17"/>
    </row>
    <row r="6" spans="1:18" ht="15.75" thickBot="1" x14ac:dyDescent="0.3">
      <c r="A6" s="18">
        <f>I13</f>
        <v>0.94887977918052802</v>
      </c>
      <c r="B6" s="18">
        <f>A6-C6</f>
        <v>0.69887977918052802</v>
      </c>
      <c r="C6" s="18">
        <v>0.25</v>
      </c>
      <c r="D6" s="20">
        <v>4</v>
      </c>
      <c r="E6" s="17"/>
      <c r="F6" s="17"/>
      <c r="G6" s="17"/>
      <c r="H6" s="17"/>
      <c r="I6" s="17"/>
    </row>
    <row r="7" spans="1:18" x14ac:dyDescent="0.25">
      <c r="A7" s="21"/>
      <c r="B7" s="21"/>
      <c r="C7" s="21"/>
      <c r="D7" s="22"/>
      <c r="E7" s="17"/>
      <c r="F7" s="17"/>
      <c r="G7" s="17"/>
      <c r="H7" s="17"/>
      <c r="I7" s="17"/>
    </row>
    <row r="8" spans="1:18" x14ac:dyDescent="0.25">
      <c r="A8" s="36"/>
      <c r="B8" s="36"/>
      <c r="C8" s="36"/>
      <c r="D8" s="36"/>
      <c r="E8" s="16"/>
      <c r="F8" s="16"/>
      <c r="G8" s="16"/>
      <c r="H8" s="16"/>
      <c r="I8" s="16"/>
    </row>
    <row r="9" spans="1:18" ht="15.75" thickBot="1" x14ac:dyDescent="0.3">
      <c r="A9" s="40" t="s">
        <v>1</v>
      </c>
      <c r="B9" s="38" t="s">
        <v>2</v>
      </c>
      <c r="C9" s="39" t="s">
        <v>36</v>
      </c>
      <c r="D9" s="39" t="s">
        <v>35</v>
      </c>
      <c r="E9" s="17"/>
      <c r="F9" s="17"/>
      <c r="G9" s="17"/>
      <c r="H9" s="104" t="s">
        <v>37</v>
      </c>
      <c r="I9" s="105"/>
    </row>
    <row r="10" spans="1:18" ht="15.75" thickBot="1" x14ac:dyDescent="0.3">
      <c r="A10" s="41" t="s">
        <v>3</v>
      </c>
      <c r="B10" s="32">
        <v>0.84741906631369801</v>
      </c>
      <c r="C10" s="32">
        <f>B10-$A$6</f>
        <v>-0.10146071286683001</v>
      </c>
      <c r="D10" s="33">
        <f>IF(B10&gt;$A$6,1,((C10*$D$6)+1))</f>
        <v>0.59415714853267998</v>
      </c>
      <c r="E10" s="17"/>
      <c r="F10" s="44"/>
      <c r="G10" s="17"/>
      <c r="H10" s="19" t="s">
        <v>33</v>
      </c>
      <c r="I10" s="29">
        <v>0.4</v>
      </c>
    </row>
    <row r="11" spans="1:18" ht="15.75" thickBot="1" x14ac:dyDescent="0.3">
      <c r="A11" s="41" t="s">
        <v>4</v>
      </c>
      <c r="B11" s="32">
        <v>0.79358237547892718</v>
      </c>
      <c r="C11" s="32">
        <f t="shared" ref="C11:C38" si="0">B11-$A$6</f>
        <v>-0.15529740370160083</v>
      </c>
      <c r="D11" s="33">
        <f>IF(B11&gt;$A$6,1,((C11*$D$6)+1))</f>
        <v>0.37881038519359667</v>
      </c>
      <c r="E11" s="17"/>
      <c r="F11" s="44"/>
      <c r="G11" s="17"/>
      <c r="H11" s="24" t="s">
        <v>34</v>
      </c>
      <c r="I11" s="31">
        <v>0.96348555655752</v>
      </c>
    </row>
    <row r="12" spans="1:18" ht="15.75" thickBot="1" x14ac:dyDescent="0.3">
      <c r="A12" s="41" t="s">
        <v>5</v>
      </c>
      <c r="B12" s="32">
        <v>0.8447181861397598</v>
      </c>
      <c r="C12" s="32">
        <f t="shared" si="0"/>
        <v>-0.10416159304076822</v>
      </c>
      <c r="D12" s="33">
        <f t="shared" ref="D12:D38" si="1">IF(B12&gt;$A$6,1,((C12*$D$6)+1))</f>
        <v>0.58335362783692712</v>
      </c>
      <c r="E12" s="17"/>
      <c r="F12" s="44"/>
      <c r="G12" s="17"/>
      <c r="H12" s="24" t="s">
        <v>32</v>
      </c>
      <c r="I12" s="30">
        <f>(1-I11)*0.4</f>
        <v>1.4605777376992002E-2</v>
      </c>
    </row>
    <row r="13" spans="1:18" ht="15.75" thickBot="1" x14ac:dyDescent="0.3">
      <c r="A13" s="41" t="s">
        <v>41</v>
      </c>
      <c r="B13" s="32">
        <v>0.8376831017904286</v>
      </c>
      <c r="C13" s="32">
        <f t="shared" si="0"/>
        <v>-0.11119667739009942</v>
      </c>
      <c r="D13" s="33">
        <f t="shared" si="1"/>
        <v>0.55521329043960232</v>
      </c>
      <c r="E13" s="17"/>
      <c r="F13" s="44"/>
      <c r="G13" s="17"/>
      <c r="H13" s="19" t="s">
        <v>31</v>
      </c>
      <c r="I13" s="29">
        <f>I11-I12</f>
        <v>0.94887977918052802</v>
      </c>
    </row>
    <row r="14" spans="1:18" ht="15.75" thickBot="1" x14ac:dyDescent="0.3">
      <c r="A14" s="41" t="s">
        <v>7</v>
      </c>
      <c r="B14" s="32">
        <v>0.8793693861251819</v>
      </c>
      <c r="C14" s="32">
        <f t="shared" si="0"/>
        <v>-6.951039305534612E-2</v>
      </c>
      <c r="D14" s="33">
        <f t="shared" si="1"/>
        <v>0.72195842777861552</v>
      </c>
      <c r="E14" s="17"/>
      <c r="F14" s="44"/>
      <c r="G14" s="17"/>
      <c r="H14" s="17"/>
      <c r="I14" s="17"/>
    </row>
    <row r="15" spans="1:18" ht="15.75" thickBot="1" x14ac:dyDescent="0.3">
      <c r="A15" s="41" t="s">
        <v>8</v>
      </c>
      <c r="B15" s="32">
        <v>0.81897595601202033</v>
      </c>
      <c r="C15" s="32">
        <f t="shared" si="0"/>
        <v>-0.12990382316850768</v>
      </c>
      <c r="D15" s="33">
        <f t="shared" si="1"/>
        <v>0.48038470732596927</v>
      </c>
      <c r="E15" s="17"/>
      <c r="F15" s="44"/>
      <c r="G15" s="17"/>
      <c r="H15" s="17"/>
      <c r="I15" s="17"/>
    </row>
    <row r="16" spans="1:18" ht="15.75" thickBot="1" x14ac:dyDescent="0.3">
      <c r="A16" s="41" t="s">
        <v>9</v>
      </c>
      <c r="B16" s="32">
        <v>0.88132980601506139</v>
      </c>
      <c r="C16" s="32">
        <f t="shared" si="0"/>
        <v>-6.7549973165466626E-2</v>
      </c>
      <c r="D16" s="33">
        <f t="shared" si="1"/>
        <v>0.7298001073381335</v>
      </c>
      <c r="E16" s="17"/>
      <c r="F16" s="44"/>
      <c r="G16" s="17"/>
      <c r="H16" s="17"/>
      <c r="I16" s="17"/>
    </row>
    <row r="17" spans="1:9" ht="15.75" thickBot="1" x14ac:dyDescent="0.3">
      <c r="A17" s="41" t="s">
        <v>10</v>
      </c>
      <c r="B17" s="32">
        <v>0.84966050985195529</v>
      </c>
      <c r="C17" s="32">
        <f t="shared" si="0"/>
        <v>-9.9219269328572723E-2</v>
      </c>
      <c r="D17" s="33">
        <f t="shared" si="1"/>
        <v>0.60312292268570911</v>
      </c>
      <c r="E17" s="17"/>
      <c r="F17" s="44"/>
      <c r="G17" s="17"/>
      <c r="H17" s="17"/>
      <c r="I17" s="17"/>
    </row>
    <row r="18" spans="1:9" ht="15.75" thickBot="1" x14ac:dyDescent="0.3">
      <c r="A18" s="41" t="s">
        <v>11</v>
      </c>
      <c r="B18" s="32">
        <v>0.93655500640673628</v>
      </c>
      <c r="C18" s="32">
        <f t="shared" si="0"/>
        <v>-1.2324772773791737E-2</v>
      </c>
      <c r="D18" s="33">
        <f t="shared" si="1"/>
        <v>0.95070090890483305</v>
      </c>
      <c r="E18" s="17"/>
      <c r="F18" s="44"/>
      <c r="G18" s="17"/>
      <c r="H18" s="17"/>
      <c r="I18" s="17"/>
    </row>
    <row r="19" spans="1:9" ht="15.75" thickBot="1" x14ac:dyDescent="0.3">
      <c r="A19" s="41" t="s">
        <v>12</v>
      </c>
      <c r="B19" s="32">
        <v>0.96470232698700509</v>
      </c>
      <c r="C19" s="32">
        <f t="shared" si="0"/>
        <v>1.5822547806477072E-2</v>
      </c>
      <c r="D19" s="33">
        <f t="shared" si="1"/>
        <v>1</v>
      </c>
      <c r="E19" s="17"/>
      <c r="F19" s="44"/>
      <c r="G19" s="17"/>
      <c r="H19" s="17"/>
      <c r="I19" s="17"/>
    </row>
    <row r="20" spans="1:9" ht="15.75" thickBot="1" x14ac:dyDescent="0.3">
      <c r="A20" s="41" t="s">
        <v>13</v>
      </c>
      <c r="B20" s="32">
        <v>0.96790303738317762</v>
      </c>
      <c r="C20" s="32">
        <f t="shared" si="0"/>
        <v>1.9023258202649607E-2</v>
      </c>
      <c r="D20" s="33">
        <f>IF(B20&gt;$A$6,1,((C20*$D$6)+1))</f>
        <v>1</v>
      </c>
      <c r="E20" s="17"/>
      <c r="F20" s="44"/>
      <c r="G20" s="17"/>
      <c r="H20" s="17"/>
      <c r="I20" s="17"/>
    </row>
    <row r="21" spans="1:9" ht="15.75" thickBot="1" x14ac:dyDescent="0.3">
      <c r="A21" s="41" t="s">
        <v>14</v>
      </c>
      <c r="B21" s="32">
        <v>0.98618568778678117</v>
      </c>
      <c r="C21" s="32">
        <f t="shared" si="0"/>
        <v>3.7305908606253158E-2</v>
      </c>
      <c r="D21" s="33">
        <f t="shared" si="1"/>
        <v>1</v>
      </c>
      <c r="E21" s="17"/>
      <c r="F21" s="44"/>
      <c r="G21" s="17"/>
      <c r="H21" s="17"/>
      <c r="I21" s="17"/>
    </row>
    <row r="22" spans="1:9" ht="15.75" thickBot="1" x14ac:dyDescent="0.3">
      <c r="A22" s="41" t="s">
        <v>15</v>
      </c>
      <c r="B22" s="32">
        <v>0.97023384859294493</v>
      </c>
      <c r="C22" s="32">
        <f t="shared" si="0"/>
        <v>2.1354069412416909E-2</v>
      </c>
      <c r="D22" s="33">
        <f t="shared" si="1"/>
        <v>1</v>
      </c>
      <c r="E22" s="17"/>
      <c r="F22" s="44"/>
      <c r="G22" s="17"/>
      <c r="H22" s="17"/>
      <c r="I22" s="17"/>
    </row>
    <row r="23" spans="1:9" ht="15.75" thickBot="1" x14ac:dyDescent="0.3">
      <c r="A23" s="41" t="s">
        <v>16</v>
      </c>
      <c r="B23" s="32">
        <v>0.87895012426528607</v>
      </c>
      <c r="C23" s="32">
        <f t="shared" si="0"/>
        <v>-6.9929654915241946E-2</v>
      </c>
      <c r="D23" s="33">
        <f t="shared" si="1"/>
        <v>0.72028138033903222</v>
      </c>
      <c r="E23" s="17"/>
      <c r="F23" s="44"/>
      <c r="G23" s="17"/>
      <c r="H23" s="17"/>
      <c r="I23" s="23"/>
    </row>
    <row r="24" spans="1:9" ht="15.75" thickBot="1" x14ac:dyDescent="0.3">
      <c r="A24" s="41" t="s">
        <v>17</v>
      </c>
      <c r="B24" s="32">
        <v>0.8571651090342679</v>
      </c>
      <c r="C24" s="32">
        <f t="shared" si="0"/>
        <v>-9.1714670146260113E-2</v>
      </c>
      <c r="D24" s="33">
        <f t="shared" si="1"/>
        <v>0.63314131941495955</v>
      </c>
      <c r="E24" s="17"/>
      <c r="F24" s="44"/>
      <c r="G24" s="17"/>
      <c r="H24" s="17"/>
      <c r="I24" s="23"/>
    </row>
    <row r="25" spans="1:9" ht="15.75" thickBot="1" x14ac:dyDescent="0.3">
      <c r="A25" s="41" t="s">
        <v>42</v>
      </c>
      <c r="B25" s="32">
        <v>0.88448140345624093</v>
      </c>
      <c r="C25" s="32">
        <f>B25-$A$6</f>
        <v>-6.4398375724287082E-2</v>
      </c>
      <c r="D25" s="33">
        <f t="shared" si="1"/>
        <v>0.74240649710285167</v>
      </c>
      <c r="E25" s="17"/>
      <c r="F25" s="44"/>
      <c r="G25" s="17"/>
      <c r="H25" s="17"/>
      <c r="I25" s="17"/>
    </row>
    <row r="26" spans="1:9" ht="15.75" thickBot="1" x14ac:dyDescent="0.3">
      <c r="A26" s="41" t="s">
        <v>19</v>
      </c>
      <c r="B26" s="32">
        <v>0.93246137267549145</v>
      </c>
      <c r="C26" s="32">
        <f t="shared" si="0"/>
        <v>-1.6418406505036565E-2</v>
      </c>
      <c r="D26" s="33">
        <f t="shared" si="1"/>
        <v>0.93432637397985374</v>
      </c>
      <c r="E26" s="17"/>
      <c r="F26" s="44"/>
      <c r="G26" s="17"/>
      <c r="H26" s="17"/>
      <c r="I26" s="17"/>
    </row>
    <row r="27" spans="1:9" ht="15.75" thickBot="1" x14ac:dyDescent="0.3">
      <c r="A27" s="41" t="s">
        <v>20</v>
      </c>
      <c r="B27" s="32">
        <v>0.91182129115006416</v>
      </c>
      <c r="C27" s="32">
        <f t="shared" si="0"/>
        <v>-3.7058488030463854E-2</v>
      </c>
      <c r="D27" s="33">
        <f t="shared" si="1"/>
        <v>0.85176604787814458</v>
      </c>
      <c r="E27" s="17"/>
      <c r="F27" s="44"/>
      <c r="G27" s="17"/>
      <c r="H27" s="17"/>
      <c r="I27" s="17"/>
    </row>
    <row r="28" spans="1:9" ht="15.75" thickBot="1" x14ac:dyDescent="0.3">
      <c r="A28" s="41" t="s">
        <v>39</v>
      </c>
      <c r="B28" s="32">
        <v>0.94360331461774649</v>
      </c>
      <c r="C28" s="32">
        <f t="shared" si="0"/>
        <v>-5.2764645627815243E-3</v>
      </c>
      <c r="D28" s="33">
        <f t="shared" si="1"/>
        <v>0.9788941417488739</v>
      </c>
      <c r="E28" s="17"/>
      <c r="F28" s="44"/>
      <c r="G28" s="17"/>
      <c r="H28" s="17"/>
      <c r="I28" s="17"/>
    </row>
    <row r="29" spans="1:9" ht="15.75" thickBot="1" x14ac:dyDescent="0.3">
      <c r="A29" s="41" t="s">
        <v>21</v>
      </c>
      <c r="B29" s="32">
        <v>0.8551008917404801</v>
      </c>
      <c r="C29" s="32">
        <f t="shared" si="0"/>
        <v>-9.377888744004792E-2</v>
      </c>
      <c r="D29" s="33">
        <f t="shared" si="1"/>
        <v>0.62488445023980832</v>
      </c>
      <c r="E29" s="17"/>
      <c r="F29" s="44"/>
      <c r="G29" s="17"/>
      <c r="H29" s="17"/>
      <c r="I29" s="17"/>
    </row>
    <row r="30" spans="1:9" ht="15.75" thickBot="1" x14ac:dyDescent="0.3">
      <c r="A30" s="41" t="s">
        <v>22</v>
      </c>
      <c r="B30" s="32">
        <v>0.89341443674712973</v>
      </c>
      <c r="C30" s="32">
        <f t="shared" si="0"/>
        <v>-5.546534243339829E-2</v>
      </c>
      <c r="D30" s="33">
        <f t="shared" si="1"/>
        <v>0.77813863026640684</v>
      </c>
      <c r="E30" s="17"/>
      <c r="F30" s="44"/>
      <c r="G30" s="17"/>
      <c r="H30" s="17"/>
      <c r="I30" s="17"/>
    </row>
    <row r="31" spans="1:9" ht="15.75" thickBot="1" x14ac:dyDescent="0.3">
      <c r="A31" s="41" t="s">
        <v>23</v>
      </c>
      <c r="B31" s="32">
        <v>0.92530561979995796</v>
      </c>
      <c r="C31" s="32">
        <f t="shared" si="0"/>
        <v>-2.3574159380570059E-2</v>
      </c>
      <c r="D31" s="33">
        <f t="shared" si="1"/>
        <v>0.90570336247771976</v>
      </c>
      <c r="E31" s="17"/>
      <c r="F31" s="44"/>
      <c r="G31" s="17"/>
      <c r="H31" s="17"/>
      <c r="I31" s="17"/>
    </row>
    <row r="32" spans="1:9" ht="15.75" thickBot="1" x14ac:dyDescent="0.3">
      <c r="A32" s="41" t="s">
        <v>24</v>
      </c>
      <c r="B32" s="32">
        <v>0.93892390115103097</v>
      </c>
      <c r="C32" s="32">
        <f t="shared" si="0"/>
        <v>-9.955878029497045E-3</v>
      </c>
      <c r="D32" s="33">
        <f t="shared" si="1"/>
        <v>0.96017648788201182</v>
      </c>
      <c r="E32" s="17"/>
      <c r="F32" s="44"/>
      <c r="G32" s="17"/>
      <c r="H32" s="17"/>
      <c r="I32" s="17"/>
    </row>
    <row r="33" spans="1:9" ht="15.75" thickBot="1" x14ac:dyDescent="0.3">
      <c r="A33" s="41" t="s">
        <v>25</v>
      </c>
      <c r="B33" s="32">
        <v>0.90875313108822708</v>
      </c>
      <c r="C33" s="32">
        <f t="shared" si="0"/>
        <v>-4.0126648092300932E-2</v>
      </c>
      <c r="D33" s="33">
        <f t="shared" si="1"/>
        <v>0.83949340763079627</v>
      </c>
      <c r="E33" s="17"/>
      <c r="F33" s="44"/>
      <c r="G33" s="17"/>
      <c r="H33" s="17"/>
      <c r="I33" s="17"/>
    </row>
    <row r="34" spans="1:9" ht="15.75" thickBot="1" x14ac:dyDescent="0.3">
      <c r="A34" s="41" t="s">
        <v>26</v>
      </c>
      <c r="B34" s="32">
        <v>0.89138485255289568</v>
      </c>
      <c r="C34" s="32">
        <f t="shared" si="0"/>
        <v>-5.7494926627632337E-2</v>
      </c>
      <c r="D34" s="33">
        <f t="shared" si="1"/>
        <v>0.77002029348947065</v>
      </c>
      <c r="E34" s="17"/>
      <c r="F34" s="44"/>
      <c r="G34" s="17"/>
      <c r="H34" s="17"/>
      <c r="I34" s="17"/>
    </row>
    <row r="35" spans="1:9" ht="15.75" thickBot="1" x14ac:dyDescent="0.3">
      <c r="A35" s="41" t="s">
        <v>27</v>
      </c>
      <c r="B35" s="32">
        <v>0.83950518021639753</v>
      </c>
      <c r="C35" s="32">
        <f t="shared" si="0"/>
        <v>-0.10937459896413049</v>
      </c>
      <c r="D35" s="33">
        <f t="shared" si="1"/>
        <v>0.56250160414347805</v>
      </c>
      <c r="E35" s="17"/>
      <c r="F35" s="44"/>
      <c r="G35" s="17"/>
      <c r="H35" s="17"/>
      <c r="I35" s="17"/>
    </row>
    <row r="36" spans="1:9" ht="15.75" thickBot="1" x14ac:dyDescent="0.3">
      <c r="A36" s="41" t="s">
        <v>28</v>
      </c>
      <c r="B36" s="32">
        <v>0.86967079060281305</v>
      </c>
      <c r="C36" s="32">
        <f t="shared" si="0"/>
        <v>-7.9208988577714967E-2</v>
      </c>
      <c r="D36" s="33">
        <f t="shared" si="1"/>
        <v>0.68316404568914013</v>
      </c>
      <c r="E36" s="17"/>
      <c r="F36" s="44"/>
      <c r="G36" s="17"/>
      <c r="H36" s="17"/>
      <c r="I36" s="17"/>
    </row>
    <row r="37" spans="1:9" ht="15.75" thickBot="1" x14ac:dyDescent="0.3">
      <c r="A37" s="41" t="s">
        <v>29</v>
      </c>
      <c r="B37" s="32">
        <v>0.84852582684762612</v>
      </c>
      <c r="C37" s="32">
        <f t="shared" si="0"/>
        <v>-0.1003539523329019</v>
      </c>
      <c r="D37" s="33">
        <f t="shared" si="1"/>
        <v>0.59858419066839241</v>
      </c>
      <c r="E37" s="16"/>
      <c r="F37" s="44"/>
      <c r="G37" s="16"/>
      <c r="H37" s="16"/>
      <c r="I37" s="16"/>
    </row>
    <row r="38" spans="1:9" x14ac:dyDescent="0.25">
      <c r="A38" s="42" t="s">
        <v>30</v>
      </c>
      <c r="B38" s="34">
        <v>0.90442788513375905</v>
      </c>
      <c r="C38" s="34">
        <f t="shared" si="0"/>
        <v>-4.4451894046768969E-2</v>
      </c>
      <c r="D38" s="35">
        <f t="shared" si="1"/>
        <v>0.82219242381292412</v>
      </c>
      <c r="E38" s="16"/>
      <c r="F38" s="44"/>
      <c r="G38" s="16"/>
      <c r="H38" s="16"/>
      <c r="I38" s="16"/>
    </row>
    <row r="40" spans="1:9" x14ac:dyDescent="0.25">
      <c r="D40" s="46"/>
    </row>
    <row r="45" spans="1:9" x14ac:dyDescent="0.25">
      <c r="B45" s="17"/>
      <c r="C45" s="17"/>
    </row>
    <row r="46" spans="1:9" x14ac:dyDescent="0.25">
      <c r="B46" s="17"/>
      <c r="C46" s="17"/>
    </row>
    <row r="47" spans="1:9" x14ac:dyDescent="0.25">
      <c r="B47" s="17"/>
      <c r="C47" s="17"/>
    </row>
    <row r="48" spans="1:9" x14ac:dyDescent="0.25">
      <c r="B48" s="17"/>
      <c r="C48" s="17"/>
    </row>
    <row r="49" spans="2:3" x14ac:dyDescent="0.25">
      <c r="B49" s="17"/>
      <c r="C49" s="17"/>
    </row>
    <row r="50" spans="2:3" x14ac:dyDescent="0.25">
      <c r="B50" s="17"/>
      <c r="C50" s="17"/>
    </row>
    <row r="51" spans="2:3" x14ac:dyDescent="0.25">
      <c r="B51" s="17"/>
      <c r="C51" s="17"/>
    </row>
    <row r="52" spans="2:3" x14ac:dyDescent="0.25">
      <c r="B52" s="17"/>
      <c r="C52" s="17"/>
    </row>
    <row r="53" spans="2:3" x14ac:dyDescent="0.25">
      <c r="B53" s="17"/>
      <c r="C53" s="17"/>
    </row>
    <row r="54" spans="2:3" x14ac:dyDescent="0.25">
      <c r="B54" s="17"/>
      <c r="C54" s="17"/>
    </row>
    <row r="55" spans="2:3" x14ac:dyDescent="0.25">
      <c r="B55" s="17"/>
      <c r="C55" s="17"/>
    </row>
    <row r="56" spans="2:3" x14ac:dyDescent="0.25">
      <c r="B56" s="17"/>
      <c r="C56" s="17"/>
    </row>
    <row r="57" spans="2:3" x14ac:dyDescent="0.25">
      <c r="B57" s="17"/>
      <c r="C57" s="17"/>
    </row>
    <row r="58" spans="2:3" x14ac:dyDescent="0.25">
      <c r="B58" s="17"/>
      <c r="C58" s="17"/>
    </row>
    <row r="59" spans="2:3" x14ac:dyDescent="0.25">
      <c r="B59" s="17"/>
      <c r="C59" s="17"/>
    </row>
    <row r="60" spans="2:3" x14ac:dyDescent="0.25">
      <c r="B60" s="17"/>
      <c r="C60" s="17"/>
    </row>
    <row r="61" spans="2:3" x14ac:dyDescent="0.25">
      <c r="B61" s="17"/>
      <c r="C61" s="17"/>
    </row>
    <row r="62" spans="2:3" x14ac:dyDescent="0.25">
      <c r="B62" s="17"/>
      <c r="C62" s="17"/>
    </row>
    <row r="63" spans="2:3" x14ac:dyDescent="0.25">
      <c r="B63" s="17"/>
      <c r="C63" s="17"/>
    </row>
    <row r="64" spans="2:3" x14ac:dyDescent="0.25">
      <c r="B64" s="17"/>
      <c r="C64" s="17"/>
    </row>
    <row r="65" spans="2:3" x14ac:dyDescent="0.25">
      <c r="B65" s="17"/>
      <c r="C65" s="17"/>
    </row>
    <row r="66" spans="2:3" x14ac:dyDescent="0.25">
      <c r="B66" s="17"/>
      <c r="C66" s="17"/>
    </row>
    <row r="67" spans="2:3" x14ac:dyDescent="0.25">
      <c r="B67" s="17"/>
      <c r="C67" s="17"/>
    </row>
    <row r="68" spans="2:3" x14ac:dyDescent="0.25">
      <c r="B68" s="17"/>
      <c r="C68" s="17"/>
    </row>
    <row r="69" spans="2:3" x14ac:dyDescent="0.25">
      <c r="B69" s="17"/>
      <c r="C69" s="17"/>
    </row>
    <row r="70" spans="2:3" x14ac:dyDescent="0.25">
      <c r="B70" s="17"/>
      <c r="C70" s="17"/>
    </row>
    <row r="71" spans="2:3" x14ac:dyDescent="0.25">
      <c r="B71" s="17"/>
      <c r="C71" s="17"/>
    </row>
    <row r="72" spans="2:3" x14ac:dyDescent="0.25">
      <c r="B72" s="17"/>
      <c r="C72" s="17"/>
    </row>
    <row r="73" spans="2:3" x14ac:dyDescent="0.25">
      <c r="B73" s="17"/>
      <c r="C73" s="17"/>
    </row>
  </sheetData>
  <mergeCells count="1">
    <mergeCell ref="H9:I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38"/>
  <sheetViews>
    <sheetView showGridLines="0" workbookViewId="0">
      <selection sqref="A1:A1048576"/>
    </sheetView>
  </sheetViews>
  <sheetFormatPr defaultRowHeight="15" x14ac:dyDescent="0.25"/>
  <cols>
    <col min="1" max="1" width="36.5703125" customWidth="1"/>
    <col min="2" max="2" width="27.5703125" customWidth="1"/>
    <col min="3" max="3" width="27.28515625" customWidth="1"/>
    <col min="4" max="4" width="33.5703125" customWidth="1"/>
    <col min="8" max="9" width="18.7109375" customWidth="1"/>
  </cols>
  <sheetData>
    <row r="2" spans="1:9" s="15" customFormat="1" x14ac:dyDescent="0.25">
      <c r="A2" s="15" t="s">
        <v>40</v>
      </c>
    </row>
    <row r="4" spans="1:9" ht="15.75" thickBot="1" x14ac:dyDescent="0.3"/>
    <row r="5" spans="1:9" ht="15.75" thickBot="1" x14ac:dyDescent="0.3">
      <c r="A5" s="28" t="s">
        <v>31</v>
      </c>
      <c r="B5" s="1" t="s">
        <v>44</v>
      </c>
      <c r="C5" s="1" t="s">
        <v>0</v>
      </c>
      <c r="D5" s="1" t="s">
        <v>38</v>
      </c>
      <c r="H5" s="104" t="s">
        <v>37</v>
      </c>
      <c r="I5" s="105"/>
    </row>
    <row r="6" spans="1:9" ht="15.75" thickBot="1" x14ac:dyDescent="0.3">
      <c r="A6" s="2">
        <f>I9</f>
        <v>0.9463697989315345</v>
      </c>
      <c r="B6" s="2">
        <f>A6-C6</f>
        <v>0.6963697989315345</v>
      </c>
      <c r="C6" s="2">
        <v>0.25</v>
      </c>
      <c r="D6" s="11">
        <f>1/C6</f>
        <v>4</v>
      </c>
      <c r="H6" s="3" t="s">
        <v>33</v>
      </c>
      <c r="I6" s="4">
        <v>0.4</v>
      </c>
    </row>
    <row r="7" spans="1:9" ht="15.75" thickBot="1" x14ac:dyDescent="0.3">
      <c r="A7" s="12"/>
      <c r="B7" s="12"/>
      <c r="C7" s="12"/>
      <c r="D7" s="13"/>
      <c r="H7" s="5" t="s">
        <v>34</v>
      </c>
      <c r="I7" s="6">
        <v>0.96169271352252461</v>
      </c>
    </row>
    <row r="8" spans="1:9" x14ac:dyDescent="0.25">
      <c r="H8" s="7" t="s">
        <v>32</v>
      </c>
      <c r="I8" s="8">
        <f>(1-I7)*0.4</f>
        <v>1.5322914590990156E-2</v>
      </c>
    </row>
    <row r="9" spans="1:9" ht="15.75" thickBot="1" x14ac:dyDescent="0.3">
      <c r="A9" s="40" t="s">
        <v>1</v>
      </c>
      <c r="B9" s="37" t="s">
        <v>2</v>
      </c>
      <c r="C9" s="37" t="s">
        <v>36</v>
      </c>
      <c r="D9" s="37" t="s">
        <v>35</v>
      </c>
      <c r="H9" s="9" t="s">
        <v>31</v>
      </c>
      <c r="I9" s="10">
        <f>I7-I8</f>
        <v>0.9463697989315345</v>
      </c>
    </row>
    <row r="10" spans="1:9" ht="15.75" thickBot="1" x14ac:dyDescent="0.3">
      <c r="A10" s="41" t="s">
        <v>3</v>
      </c>
      <c r="B10" s="33">
        <v>0.83482411031969705</v>
      </c>
      <c r="C10" s="33">
        <f>B10-$A$6</f>
        <v>-0.11154568861183745</v>
      </c>
      <c r="D10" s="33">
        <f t="shared" ref="D10:D38" si="0">IF(B10&gt;$A$6,1,((C10*$D$6)+1))</f>
        <v>0.55381724555265022</v>
      </c>
    </row>
    <row r="11" spans="1:9" ht="15.75" thickBot="1" x14ac:dyDescent="0.3">
      <c r="A11" s="41" t="s">
        <v>4</v>
      </c>
      <c r="B11" s="33">
        <v>0.7752857611842302</v>
      </c>
      <c r="C11" s="33">
        <f t="shared" ref="C11:C38" si="1">B11-$A$6</f>
        <v>-0.1710840377473043</v>
      </c>
      <c r="D11" s="33">
        <f t="shared" si="0"/>
        <v>0.31566384901078282</v>
      </c>
    </row>
    <row r="12" spans="1:9" ht="15.75" thickBot="1" x14ac:dyDescent="0.3">
      <c r="A12" s="41" t="s">
        <v>5</v>
      </c>
      <c r="B12" s="33">
        <v>0.8486741818318686</v>
      </c>
      <c r="C12" s="33">
        <f t="shared" si="1"/>
        <v>-9.7695617099665899E-2</v>
      </c>
      <c r="D12" s="33">
        <f t="shared" si="0"/>
        <v>0.6092175316013364</v>
      </c>
    </row>
    <row r="13" spans="1:9" ht="15.75" thickBot="1" x14ac:dyDescent="0.3">
      <c r="A13" s="41" t="s">
        <v>6</v>
      </c>
      <c r="B13" s="33">
        <v>0.85298639009592525</v>
      </c>
      <c r="C13" s="33">
        <f t="shared" si="1"/>
        <v>-9.338340883560925E-2</v>
      </c>
      <c r="D13" s="33">
        <f t="shared" si="0"/>
        <v>0.626466364657563</v>
      </c>
    </row>
    <row r="14" spans="1:9" ht="15.75" thickBot="1" x14ac:dyDescent="0.3">
      <c r="A14" s="41" t="s">
        <v>7</v>
      </c>
      <c r="B14" s="33">
        <v>0.82779126713033457</v>
      </c>
      <c r="C14" s="33">
        <f>B14-$A$6</f>
        <v>-0.11857853180119993</v>
      </c>
      <c r="D14" s="33">
        <f t="shared" si="0"/>
        <v>0.52568587279520029</v>
      </c>
    </row>
    <row r="15" spans="1:9" ht="15.75" thickBot="1" x14ac:dyDescent="0.3">
      <c r="A15" s="41" t="s">
        <v>8</v>
      </c>
      <c r="B15" s="33">
        <v>0.82662607115672648</v>
      </c>
      <c r="C15" s="33">
        <f t="shared" si="1"/>
        <v>-0.11974372777480802</v>
      </c>
      <c r="D15" s="33">
        <f t="shared" si="0"/>
        <v>0.52102508890076793</v>
      </c>
    </row>
    <row r="16" spans="1:9" ht="15.75" thickBot="1" x14ac:dyDescent="0.3">
      <c r="A16" s="41" t="s">
        <v>9</v>
      </c>
      <c r="B16" s="33">
        <v>0.87993099766391913</v>
      </c>
      <c r="C16" s="33">
        <f t="shared" si="1"/>
        <v>-6.6438801267615366E-2</v>
      </c>
      <c r="D16" s="33">
        <f>IF(B16&gt;$A$6,1,((C16*$D$6)+1))</f>
        <v>0.73424479492953854</v>
      </c>
    </row>
    <row r="17" spans="1:9" ht="15.75" thickBot="1" x14ac:dyDescent="0.3">
      <c r="A17" s="41" t="s">
        <v>10</v>
      </c>
      <c r="B17" s="33">
        <v>0.84918534055228789</v>
      </c>
      <c r="C17" s="33">
        <f t="shared" si="1"/>
        <v>-9.7184458379246608E-2</v>
      </c>
      <c r="D17" s="33">
        <f t="shared" si="0"/>
        <v>0.61126216648301357</v>
      </c>
    </row>
    <row r="18" spans="1:9" ht="15.75" thickBot="1" x14ac:dyDescent="0.3">
      <c r="A18" s="41" t="s">
        <v>11</v>
      </c>
      <c r="B18" s="33">
        <v>0.965224734195678</v>
      </c>
      <c r="C18" s="33">
        <f t="shared" si="1"/>
        <v>1.8854935264143502E-2</v>
      </c>
      <c r="D18" s="33">
        <f t="shared" si="0"/>
        <v>1</v>
      </c>
    </row>
    <row r="19" spans="1:9" ht="15.75" thickBot="1" x14ac:dyDescent="0.3">
      <c r="A19" s="41" t="s">
        <v>12</v>
      </c>
      <c r="B19" s="33">
        <v>0.96561456324380257</v>
      </c>
      <c r="C19" s="33">
        <f t="shared" si="1"/>
        <v>1.924476431226807E-2</v>
      </c>
      <c r="D19" s="33">
        <f t="shared" si="0"/>
        <v>1</v>
      </c>
      <c r="I19" s="14"/>
    </row>
    <row r="20" spans="1:9" ht="15.75" thickBot="1" x14ac:dyDescent="0.3">
      <c r="A20" s="41" t="s">
        <v>13</v>
      </c>
      <c r="B20" s="33">
        <v>0.96007054877696174</v>
      </c>
      <c r="C20" s="33">
        <f t="shared" si="1"/>
        <v>1.370074984542724E-2</v>
      </c>
      <c r="D20" s="33">
        <f t="shared" si="0"/>
        <v>1</v>
      </c>
      <c r="I20" s="14"/>
    </row>
    <row r="21" spans="1:9" ht="15.75" thickBot="1" x14ac:dyDescent="0.3">
      <c r="A21" s="41" t="s">
        <v>14</v>
      </c>
      <c r="B21" s="33">
        <v>0.97876461726092256</v>
      </c>
      <c r="C21" s="33">
        <f t="shared" si="1"/>
        <v>3.2394818329388064E-2</v>
      </c>
      <c r="D21" s="33">
        <f t="shared" si="0"/>
        <v>1</v>
      </c>
    </row>
    <row r="22" spans="1:9" ht="15.75" thickBot="1" x14ac:dyDescent="0.3">
      <c r="A22" s="41" t="s">
        <v>15</v>
      </c>
      <c r="B22" s="33">
        <v>0.97830360123131699</v>
      </c>
      <c r="C22" s="33">
        <f t="shared" si="1"/>
        <v>3.1933802299782488E-2</v>
      </c>
      <c r="D22" s="33">
        <f t="shared" si="0"/>
        <v>1</v>
      </c>
    </row>
    <row r="23" spans="1:9" ht="15.75" thickBot="1" x14ac:dyDescent="0.3">
      <c r="A23" s="41" t="s">
        <v>16</v>
      </c>
      <c r="B23" s="33">
        <v>0.88252719277944924</v>
      </c>
      <c r="C23" s="33">
        <f t="shared" si="1"/>
        <v>-6.3842606152085257E-2</v>
      </c>
      <c r="D23" s="33">
        <f t="shared" si="0"/>
        <v>0.74462957539165897</v>
      </c>
    </row>
    <row r="24" spans="1:9" ht="15.75" thickBot="1" x14ac:dyDescent="0.3">
      <c r="A24" s="41" t="s">
        <v>17</v>
      </c>
      <c r="B24" s="33">
        <v>0.80318121004905607</v>
      </c>
      <c r="C24" s="33">
        <f t="shared" si="1"/>
        <v>-0.14318858888247843</v>
      </c>
      <c r="D24" s="33">
        <f t="shared" si="0"/>
        <v>0.42724564447008628</v>
      </c>
    </row>
    <row r="25" spans="1:9" ht="15.75" thickBot="1" x14ac:dyDescent="0.3">
      <c r="A25" s="41" t="s">
        <v>18</v>
      </c>
      <c r="B25" s="33">
        <v>0.87184440519806339</v>
      </c>
      <c r="C25" s="33">
        <f t="shared" si="1"/>
        <v>-7.4525393733471113E-2</v>
      </c>
      <c r="D25" s="33">
        <f t="shared" si="0"/>
        <v>0.70189842506611555</v>
      </c>
    </row>
    <row r="26" spans="1:9" ht="15.75" thickBot="1" x14ac:dyDescent="0.3">
      <c r="A26" s="41" t="s">
        <v>19</v>
      </c>
      <c r="B26" s="33">
        <v>0.94270808904731651</v>
      </c>
      <c r="C26" s="33">
        <f t="shared" si="1"/>
        <v>-3.6617098842179896E-3</v>
      </c>
      <c r="D26" s="33">
        <f t="shared" si="0"/>
        <v>0.98535316046312804</v>
      </c>
    </row>
    <row r="27" spans="1:9" ht="15.75" thickBot="1" x14ac:dyDescent="0.3">
      <c r="A27" s="41" t="s">
        <v>20</v>
      </c>
      <c r="B27" s="33">
        <v>0.92396846876977778</v>
      </c>
      <c r="C27" s="33">
        <f t="shared" si="1"/>
        <v>-2.2401330161756716E-2</v>
      </c>
      <c r="D27" s="33">
        <f t="shared" si="0"/>
        <v>0.91039467935297314</v>
      </c>
    </row>
    <row r="28" spans="1:9" ht="15.75" thickBot="1" x14ac:dyDescent="0.3">
      <c r="A28" s="41" t="s">
        <v>39</v>
      </c>
      <c r="B28" s="33">
        <v>0.93923541758167195</v>
      </c>
      <c r="C28" s="33">
        <f t="shared" si="1"/>
        <v>-7.1343813498625508E-3</v>
      </c>
      <c r="D28" s="33">
        <f t="shared" si="0"/>
        <v>0.9714624746005498</v>
      </c>
    </row>
    <row r="29" spans="1:9" ht="15.75" thickBot="1" x14ac:dyDescent="0.3">
      <c r="A29" s="41" t="s">
        <v>21</v>
      </c>
      <c r="B29" s="33">
        <v>0.86623421307196369</v>
      </c>
      <c r="C29" s="33">
        <f t="shared" si="1"/>
        <v>-8.0135585859570813E-2</v>
      </c>
      <c r="D29" s="33">
        <f t="shared" si="0"/>
        <v>0.67945765656171675</v>
      </c>
    </row>
    <row r="30" spans="1:9" ht="15.75" thickBot="1" x14ac:dyDescent="0.3">
      <c r="A30" s="41" t="s">
        <v>22</v>
      </c>
      <c r="B30" s="33">
        <v>0.89194013577436659</v>
      </c>
      <c r="C30" s="33">
        <f t="shared" si="1"/>
        <v>-5.4429663157167907E-2</v>
      </c>
      <c r="D30" s="33">
        <f t="shared" si="0"/>
        <v>0.78228134737132837</v>
      </c>
    </row>
    <row r="31" spans="1:9" ht="15.75" thickBot="1" x14ac:dyDescent="0.3">
      <c r="A31" s="41" t="s">
        <v>23</v>
      </c>
      <c r="B31" s="33">
        <v>0.91931564992085812</v>
      </c>
      <c r="C31" s="33">
        <f t="shared" si="1"/>
        <v>-2.7054149010676376E-2</v>
      </c>
      <c r="D31" s="33">
        <f t="shared" si="0"/>
        <v>0.8917834039572945</v>
      </c>
    </row>
    <row r="32" spans="1:9" ht="15.75" thickBot="1" x14ac:dyDescent="0.3">
      <c r="A32" s="41" t="s">
        <v>24</v>
      </c>
      <c r="B32" s="33">
        <v>0.92872210249479492</v>
      </c>
      <c r="C32" s="33">
        <f t="shared" si="1"/>
        <v>-1.7647696436739579E-2</v>
      </c>
      <c r="D32" s="33">
        <f t="shared" si="0"/>
        <v>0.92940921425304168</v>
      </c>
    </row>
    <row r="33" spans="1:4" ht="15.75" thickBot="1" x14ac:dyDescent="0.3">
      <c r="A33" s="41" t="s">
        <v>25</v>
      </c>
      <c r="B33" s="33">
        <v>0.93170435205446145</v>
      </c>
      <c r="C33" s="33">
        <f t="shared" si="1"/>
        <v>-1.4665446877073052E-2</v>
      </c>
      <c r="D33" s="33">
        <f t="shared" si="0"/>
        <v>0.94133821249170779</v>
      </c>
    </row>
    <row r="34" spans="1:4" ht="15" customHeight="1" thickBot="1" x14ac:dyDescent="0.3">
      <c r="A34" s="41" t="s">
        <v>26</v>
      </c>
      <c r="B34" s="33">
        <v>0.89734941417014125</v>
      </c>
      <c r="C34" s="33">
        <f t="shared" si="1"/>
        <v>-4.9020384761393254E-2</v>
      </c>
      <c r="D34" s="33">
        <f t="shared" si="0"/>
        <v>0.80391846095442698</v>
      </c>
    </row>
    <row r="35" spans="1:4" ht="15.75" thickBot="1" x14ac:dyDescent="0.3">
      <c r="A35" s="41" t="s">
        <v>27</v>
      </c>
      <c r="B35" s="33">
        <v>0.84211167332838777</v>
      </c>
      <c r="C35" s="33">
        <f t="shared" si="1"/>
        <v>-0.10425812560314673</v>
      </c>
      <c r="D35" s="33">
        <f t="shared" si="0"/>
        <v>0.58296749758741306</v>
      </c>
    </row>
    <row r="36" spans="1:4" ht="15.75" thickBot="1" x14ac:dyDescent="0.3">
      <c r="A36" s="41" t="s">
        <v>28</v>
      </c>
      <c r="B36" s="33">
        <v>0.87756939164828196</v>
      </c>
      <c r="C36" s="33">
        <f t="shared" si="1"/>
        <v>-6.880040728325254E-2</v>
      </c>
      <c r="D36" s="33">
        <f t="shared" si="0"/>
        <v>0.72479837086698984</v>
      </c>
    </row>
    <row r="37" spans="1:4" ht="15.75" thickBot="1" x14ac:dyDescent="0.3">
      <c r="A37" s="41" t="s">
        <v>29</v>
      </c>
      <c r="B37" s="33">
        <v>0.85027657524500599</v>
      </c>
      <c r="C37" s="33">
        <f t="shared" si="1"/>
        <v>-9.6093223686528506E-2</v>
      </c>
      <c r="D37" s="33">
        <f t="shared" si="0"/>
        <v>0.61562710525388598</v>
      </c>
    </row>
    <row r="38" spans="1:4" x14ac:dyDescent="0.25">
      <c r="A38" s="42" t="s">
        <v>30</v>
      </c>
      <c r="B38" s="35">
        <v>0.89699164624894745</v>
      </c>
      <c r="C38" s="35">
        <f t="shared" si="1"/>
        <v>-4.9378152682587051E-2</v>
      </c>
      <c r="D38" s="35">
        <f t="shared" si="0"/>
        <v>0.8024873892696518</v>
      </c>
    </row>
  </sheetData>
  <mergeCells count="1">
    <mergeCell ref="H5:I5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14</vt:i4>
      </vt:variant>
    </vt:vector>
  </HeadingPairs>
  <TitlesOfParts>
    <vt:vector size="22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'2020'!SdCt00fa8925caeb46f8bd77d0d81526b3b6_0</vt:lpstr>
      <vt:lpstr>'2020'!SdCt00fa8925caeb46f8bd77d0d81526b3b6_1</vt:lpstr>
      <vt:lpstr>'2020'!SdCt2c5d86ae364d4e1ea929943c8a90efc5_0</vt:lpstr>
      <vt:lpstr>'2020'!SdCt2c5d86ae364d4e1ea929943c8a90efc5_1</vt:lpstr>
      <vt:lpstr>'2020'!SdCt3bdf57943a6f4564baa5c8fa0d2b5ec7_0</vt:lpstr>
      <vt:lpstr>'2020'!SdCt3bdf57943a6f4564baa5c8fa0d2b5ec7_1</vt:lpstr>
      <vt:lpstr>'2022'!SdCt758fde5a46eb47fda7176fad15b5af38_0</vt:lpstr>
      <vt:lpstr>'2022'!SdCt758fde5a46eb47fda7176fad15b5af38_1</vt:lpstr>
      <vt:lpstr>'2020'!SdCt78c8b8b2f26f4693b18f52a133bc4f6e_0</vt:lpstr>
      <vt:lpstr>'2020'!SdCt78c8b8b2f26f4693b18f52a133bc4f6e_1</vt:lpstr>
      <vt:lpstr>'2020'!SdCtd6d72652014e413e955eafc4e7097d2b_0</vt:lpstr>
      <vt:lpstr>'2020'!SdCtd6d72652014e413e955eafc4e7097d2b_1</vt:lpstr>
      <vt:lpstr>'2019'!SdCteae2e85376e14348b7d578819a27b17b_0</vt:lpstr>
      <vt:lpstr>'2019'!SdCteae2e85376e14348b7d578819a27b17b_1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2025-09-22T08:12:42Z</dcterms:modified>
</cp:coreProperties>
</file>