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I:\UFS-DJOS-IKO\Team APOT\4. Indberetning\Maritime grunduddannelser\Indberetningsskema\2026\"/>
    </mc:Choice>
  </mc:AlternateContent>
  <xr:revisionPtr revIDLastSave="0" documentId="13_ncr:8001_{4C640F86-A69C-42B3-89EA-301E7FCDB48E}" xr6:coauthVersionLast="47" xr6:coauthVersionMax="47" xr10:uidLastSave="{00000000-0000-0000-0000-000000000000}"/>
  <bookViews>
    <workbookView xWindow="28680" yWindow="-120" windowWidth="29040" windowHeight="15720" tabRatio="881" xr2:uid="{00000000-000D-0000-FFFF-FFFF00000000}"/>
  </bookViews>
  <sheets>
    <sheet name="2026" sheetId="11" r:id="rId1"/>
    <sheet name="Opsamlingsark" sheetId="12" state="hidden" r:id="rId2"/>
    <sheet name="Hjælpeark" sheetId="1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1" l="1"/>
  <c r="G23" i="11"/>
  <c r="O23" i="11"/>
  <c r="J16" i="12"/>
  <c r="B2" i="12"/>
  <c r="C2" i="12"/>
  <c r="G89" i="12"/>
  <c r="B5" i="11"/>
  <c r="C92" i="12" s="1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77" i="12"/>
  <c r="I76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2" i="12"/>
  <c r="I3" i="12"/>
  <c r="I4" i="12"/>
  <c r="I5" i="12"/>
  <c r="J2" i="12"/>
  <c r="A17" i="12"/>
  <c r="B17" i="12"/>
  <c r="A18" i="12"/>
  <c r="B18" i="12"/>
  <c r="A92" i="12"/>
  <c r="B92" i="12"/>
  <c r="A93" i="12"/>
  <c r="B93" i="12"/>
  <c r="D92" i="12"/>
  <c r="G92" i="12"/>
  <c r="J92" i="12"/>
  <c r="K92" i="12"/>
  <c r="L92" i="12"/>
  <c r="M92" i="12"/>
  <c r="D93" i="12"/>
  <c r="G93" i="12"/>
  <c r="J93" i="12"/>
  <c r="K93" i="12"/>
  <c r="L93" i="12"/>
  <c r="M93" i="12"/>
  <c r="D17" i="12"/>
  <c r="G17" i="12"/>
  <c r="J17" i="12"/>
  <c r="K17" i="12"/>
  <c r="L17" i="12"/>
  <c r="D18" i="12"/>
  <c r="G18" i="12"/>
  <c r="J18" i="12"/>
  <c r="K18" i="12"/>
  <c r="L18" i="12"/>
  <c r="C73" i="11"/>
  <c r="A84" i="11"/>
  <c r="I73" i="11"/>
  <c r="C18" i="12" l="1"/>
  <c r="C93" i="12"/>
  <c r="C17" i="12"/>
  <c r="M25" i="11"/>
  <c r="G25" i="11"/>
  <c r="M18" i="12" s="1"/>
  <c r="G24" i="11"/>
  <c r="M24" i="11"/>
  <c r="O24" i="11" l="1"/>
  <c r="M17" i="12"/>
  <c r="O25" i="11"/>
  <c r="M23" i="11"/>
  <c r="J119" i="12" l="1"/>
  <c r="K119" i="12"/>
  <c r="L119" i="12"/>
  <c r="M119" i="12" l="1"/>
  <c r="G74" i="11" l="1"/>
  <c r="G75" i="11"/>
  <c r="J148" i="12" l="1"/>
  <c r="J149" i="12"/>
  <c r="J150" i="12"/>
  <c r="J147" i="12"/>
  <c r="J142" i="12"/>
  <c r="J143" i="12"/>
  <c r="J141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23" i="12"/>
  <c r="J105" i="12"/>
  <c r="K105" i="12"/>
  <c r="L105" i="12"/>
  <c r="M105" i="12"/>
  <c r="J106" i="12"/>
  <c r="K106" i="12"/>
  <c r="L106" i="12"/>
  <c r="J107" i="12"/>
  <c r="K107" i="12"/>
  <c r="L107" i="12"/>
  <c r="J108" i="12"/>
  <c r="K108" i="12"/>
  <c r="L108" i="12"/>
  <c r="J110" i="12"/>
  <c r="K110" i="12"/>
  <c r="L110" i="12"/>
  <c r="J111" i="12"/>
  <c r="K111" i="12"/>
  <c r="L111" i="12"/>
  <c r="J113" i="12"/>
  <c r="K113" i="12"/>
  <c r="L113" i="12"/>
  <c r="J114" i="12"/>
  <c r="K114" i="12"/>
  <c r="L114" i="12"/>
  <c r="J115" i="12"/>
  <c r="K115" i="12"/>
  <c r="L115" i="12"/>
  <c r="J116" i="12"/>
  <c r="K116" i="12"/>
  <c r="L116" i="12"/>
  <c r="J117" i="12"/>
  <c r="K117" i="12"/>
  <c r="L117" i="12"/>
  <c r="J118" i="12"/>
  <c r="K118" i="12"/>
  <c r="L118" i="12"/>
  <c r="J103" i="12"/>
  <c r="K103" i="12"/>
  <c r="L103" i="12"/>
  <c r="J91" i="12"/>
  <c r="K91" i="12"/>
  <c r="L91" i="12"/>
  <c r="J95" i="12"/>
  <c r="K95" i="12"/>
  <c r="L95" i="12"/>
  <c r="M95" i="12"/>
  <c r="J96" i="12"/>
  <c r="K96" i="12"/>
  <c r="L96" i="12"/>
  <c r="J97" i="12"/>
  <c r="K97" i="12"/>
  <c r="L97" i="12"/>
  <c r="J98" i="12"/>
  <c r="K98" i="12"/>
  <c r="L98" i="12"/>
  <c r="J99" i="12"/>
  <c r="K99" i="12"/>
  <c r="L99" i="12"/>
  <c r="J100" i="12"/>
  <c r="K100" i="12"/>
  <c r="L100" i="12"/>
  <c r="J101" i="12"/>
  <c r="K101" i="12"/>
  <c r="L101" i="12"/>
  <c r="J102" i="12"/>
  <c r="K102" i="12"/>
  <c r="L102" i="12"/>
  <c r="M102" i="12"/>
  <c r="J83" i="12"/>
  <c r="K83" i="12"/>
  <c r="L83" i="12"/>
  <c r="M83" i="12"/>
  <c r="J84" i="12"/>
  <c r="K84" i="12"/>
  <c r="L84" i="12"/>
  <c r="J85" i="12"/>
  <c r="K85" i="12"/>
  <c r="L85" i="12"/>
  <c r="J87" i="12"/>
  <c r="K87" i="12"/>
  <c r="L87" i="12"/>
  <c r="J88" i="12"/>
  <c r="K88" i="12"/>
  <c r="L88" i="12"/>
  <c r="J89" i="12"/>
  <c r="K89" i="12"/>
  <c r="L89" i="12"/>
  <c r="J78" i="12"/>
  <c r="K78" i="12"/>
  <c r="L78" i="12"/>
  <c r="J79" i="12"/>
  <c r="K79" i="12"/>
  <c r="L79" i="12"/>
  <c r="J80" i="12"/>
  <c r="K80" i="12"/>
  <c r="L80" i="12"/>
  <c r="J82" i="12"/>
  <c r="K82" i="12"/>
  <c r="L82" i="12"/>
  <c r="K77" i="12"/>
  <c r="L77" i="12"/>
  <c r="J77" i="12"/>
  <c r="J73" i="12"/>
  <c r="J74" i="12"/>
  <c r="J75" i="12"/>
  <c r="J72" i="12"/>
  <c r="J67" i="12"/>
  <c r="J68" i="12"/>
  <c r="J66" i="12"/>
  <c r="G12" i="11"/>
  <c r="M5" i="12" s="1"/>
  <c r="G11" i="11"/>
  <c r="M4" i="12" s="1"/>
  <c r="G10" i="11"/>
  <c r="M3" i="12" s="1"/>
  <c r="G9" i="11"/>
  <c r="M2" i="12" s="1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7" i="12"/>
  <c r="M68" i="12"/>
  <c r="M48" i="12"/>
  <c r="J39" i="12"/>
  <c r="K39" i="12"/>
  <c r="L39" i="12"/>
  <c r="J40" i="12"/>
  <c r="K40" i="12"/>
  <c r="L40" i="12"/>
  <c r="J41" i="12"/>
  <c r="K41" i="12"/>
  <c r="L41" i="12"/>
  <c r="J42" i="12"/>
  <c r="K42" i="12"/>
  <c r="L42" i="12"/>
  <c r="J43" i="12"/>
  <c r="K43" i="12"/>
  <c r="L43" i="12"/>
  <c r="K38" i="12"/>
  <c r="L38" i="12"/>
  <c r="J38" i="12"/>
  <c r="G38" i="12"/>
  <c r="J32" i="12"/>
  <c r="K32" i="12"/>
  <c r="L32" i="12"/>
  <c r="J33" i="12"/>
  <c r="K33" i="12"/>
  <c r="L33" i="12"/>
  <c r="J35" i="12"/>
  <c r="K35" i="12"/>
  <c r="L35" i="12"/>
  <c r="J36" i="12"/>
  <c r="K36" i="12"/>
  <c r="L36" i="12"/>
  <c r="K31" i="12"/>
  <c r="L31" i="12"/>
  <c r="J31" i="12"/>
  <c r="J3" i="12"/>
  <c r="K3" i="12"/>
  <c r="L3" i="12"/>
  <c r="J4" i="12"/>
  <c r="K4" i="12"/>
  <c r="L4" i="12"/>
  <c r="J5" i="12"/>
  <c r="K5" i="12"/>
  <c r="L5" i="12"/>
  <c r="J7" i="12"/>
  <c r="K7" i="12"/>
  <c r="L7" i="12"/>
  <c r="J9" i="12"/>
  <c r="K9" i="12"/>
  <c r="L9" i="12"/>
  <c r="J10" i="12"/>
  <c r="K10" i="12"/>
  <c r="L10" i="12"/>
  <c r="J12" i="12"/>
  <c r="K12" i="12"/>
  <c r="L12" i="12"/>
  <c r="J13" i="12"/>
  <c r="K13" i="12"/>
  <c r="L13" i="12"/>
  <c r="J14" i="12"/>
  <c r="K14" i="12"/>
  <c r="L14" i="12"/>
  <c r="K16" i="12"/>
  <c r="L16" i="12"/>
  <c r="J21" i="12"/>
  <c r="K21" i="12"/>
  <c r="L21" i="12"/>
  <c r="K2" i="12"/>
  <c r="L2" i="12"/>
  <c r="J22" i="12"/>
  <c r="K22" i="12"/>
  <c r="L22" i="12"/>
  <c r="J23" i="12"/>
  <c r="K23" i="12"/>
  <c r="L23" i="12"/>
  <c r="J24" i="12"/>
  <c r="K24" i="12"/>
  <c r="L24" i="12"/>
  <c r="J25" i="12"/>
  <c r="K25" i="12"/>
  <c r="L25" i="12"/>
  <c r="J26" i="12"/>
  <c r="K26" i="12"/>
  <c r="L26" i="12"/>
  <c r="J28" i="12"/>
  <c r="K28" i="12"/>
  <c r="L28" i="12"/>
  <c r="D11" i="12" l="1"/>
  <c r="G40" i="13" l="1"/>
  <c r="G41" i="13"/>
  <c r="G42" i="13"/>
  <c r="G73" i="11"/>
  <c r="J1" i="12"/>
  <c r="K1" i="12"/>
  <c r="L1" i="12"/>
  <c r="M1" i="12"/>
  <c r="I1" i="12"/>
  <c r="M66" i="12" l="1"/>
  <c r="G76" i="11"/>
  <c r="M69" i="12" s="1"/>
  <c r="G14" i="11"/>
  <c r="M7" i="12" s="1"/>
  <c r="G16" i="11"/>
  <c r="M9" i="12" s="1"/>
  <c r="G17" i="11"/>
  <c r="M10" i="12" s="1"/>
  <c r="M12" i="12"/>
  <c r="G20" i="11"/>
  <c r="M13" i="12" s="1"/>
  <c r="G21" i="11"/>
  <c r="M14" i="12" s="1"/>
  <c r="M16" i="12"/>
  <c r="G28" i="11"/>
  <c r="M21" i="12" s="1"/>
  <c r="G29" i="11"/>
  <c r="M22" i="12" s="1"/>
  <c r="G30" i="11"/>
  <c r="M23" i="12" s="1"/>
  <c r="G31" i="11"/>
  <c r="M24" i="12" s="1"/>
  <c r="G32" i="11"/>
  <c r="M25" i="12" s="1"/>
  <c r="G35" i="11"/>
  <c r="M28" i="12" s="1"/>
  <c r="G38" i="11"/>
  <c r="M31" i="12" s="1"/>
  <c r="G39" i="11"/>
  <c r="M32" i="12" s="1"/>
  <c r="G40" i="11"/>
  <c r="M33" i="12" s="1"/>
  <c r="G42" i="11"/>
  <c r="M35" i="12" s="1"/>
  <c r="G43" i="11"/>
  <c r="M36" i="12" s="1"/>
  <c r="G45" i="11"/>
  <c r="M38" i="12" s="1"/>
  <c r="G46" i="11"/>
  <c r="M39" i="12" s="1"/>
  <c r="G47" i="11"/>
  <c r="M40" i="12" s="1"/>
  <c r="G48" i="11"/>
  <c r="M41" i="12" s="1"/>
  <c r="G49" i="11"/>
  <c r="M42" i="12" s="1"/>
  <c r="G50" i="11"/>
  <c r="M43" i="12" s="1"/>
  <c r="G113" i="12"/>
  <c r="G76" i="12"/>
  <c r="G151" i="12" s="1"/>
  <c r="G3" i="12"/>
  <c r="G78" i="12" s="1"/>
  <c r="G4" i="12"/>
  <c r="G79" i="12" s="1"/>
  <c r="G5" i="12"/>
  <c r="G80" i="12" s="1"/>
  <c r="G6" i="12"/>
  <c r="G81" i="12" s="1"/>
  <c r="G7" i="12"/>
  <c r="G82" i="12" s="1"/>
  <c r="G8" i="12"/>
  <c r="G83" i="12" s="1"/>
  <c r="G9" i="12"/>
  <c r="G84" i="12" s="1"/>
  <c r="G10" i="12"/>
  <c r="G85" i="12" s="1"/>
  <c r="G11" i="12"/>
  <c r="G86" i="12" s="1"/>
  <c r="G12" i="12"/>
  <c r="G87" i="12" s="1"/>
  <c r="G13" i="12"/>
  <c r="G88" i="12" s="1"/>
  <c r="G14" i="12"/>
  <c r="G15" i="12"/>
  <c r="G90" i="12" s="1"/>
  <c r="G16" i="12"/>
  <c r="G91" i="12" s="1"/>
  <c r="G19" i="12"/>
  <c r="G94" i="12" s="1"/>
  <c r="G20" i="12"/>
  <c r="G95" i="12" s="1"/>
  <c r="G21" i="12"/>
  <c r="G96" i="12" s="1"/>
  <c r="G22" i="12"/>
  <c r="G97" i="12" s="1"/>
  <c r="G23" i="12"/>
  <c r="G98" i="12" s="1"/>
  <c r="G24" i="12"/>
  <c r="G99" i="12" s="1"/>
  <c r="G25" i="12"/>
  <c r="G100" i="12" s="1"/>
  <c r="G26" i="12"/>
  <c r="G101" i="12" s="1"/>
  <c r="G27" i="12"/>
  <c r="G102" i="12" s="1"/>
  <c r="G28" i="12"/>
  <c r="G103" i="12" s="1"/>
  <c r="G29" i="12"/>
  <c r="G104" i="12" s="1"/>
  <c r="G30" i="12"/>
  <c r="G105" i="12" s="1"/>
  <c r="G31" i="12"/>
  <c r="G106" i="12" s="1"/>
  <c r="G32" i="12"/>
  <c r="G107" i="12" s="1"/>
  <c r="G33" i="12"/>
  <c r="G108" i="12" s="1"/>
  <c r="G34" i="12"/>
  <c r="G109" i="12" s="1"/>
  <c r="G35" i="12"/>
  <c r="G110" i="12" s="1"/>
  <c r="G36" i="12"/>
  <c r="G111" i="12" s="1"/>
  <c r="G37" i="12"/>
  <c r="G112" i="12" s="1"/>
  <c r="G39" i="12"/>
  <c r="G114" i="12" s="1"/>
  <c r="G40" i="12"/>
  <c r="G115" i="12" s="1"/>
  <c r="G41" i="12"/>
  <c r="G116" i="12" s="1"/>
  <c r="G42" i="12"/>
  <c r="G117" i="12" s="1"/>
  <c r="G43" i="12"/>
  <c r="G118" i="12" s="1"/>
  <c r="G44" i="12"/>
  <c r="G119" i="12" s="1"/>
  <c r="G45" i="12"/>
  <c r="G120" i="12" s="1"/>
  <c r="G46" i="12"/>
  <c r="G121" i="12" s="1"/>
  <c r="G47" i="12"/>
  <c r="G122" i="12" s="1"/>
  <c r="G48" i="12"/>
  <c r="G123" i="12" s="1"/>
  <c r="G49" i="12"/>
  <c r="G124" i="12" s="1"/>
  <c r="G50" i="12"/>
  <c r="G125" i="12" s="1"/>
  <c r="G51" i="12"/>
  <c r="G126" i="12" s="1"/>
  <c r="G52" i="12"/>
  <c r="G127" i="12" s="1"/>
  <c r="G53" i="12"/>
  <c r="G128" i="12" s="1"/>
  <c r="G54" i="12"/>
  <c r="G129" i="12" s="1"/>
  <c r="G55" i="12"/>
  <c r="G130" i="12" s="1"/>
  <c r="G56" i="12"/>
  <c r="G131" i="12" s="1"/>
  <c r="G57" i="12"/>
  <c r="G132" i="12" s="1"/>
  <c r="G58" i="12"/>
  <c r="G133" i="12" s="1"/>
  <c r="G59" i="12"/>
  <c r="G134" i="12" s="1"/>
  <c r="G60" i="12"/>
  <c r="G135" i="12" s="1"/>
  <c r="G61" i="12"/>
  <c r="G136" i="12" s="1"/>
  <c r="G62" i="12"/>
  <c r="G137" i="12" s="1"/>
  <c r="G63" i="12"/>
  <c r="G138" i="12" s="1"/>
  <c r="G64" i="12"/>
  <c r="G139" i="12" s="1"/>
  <c r="G65" i="12"/>
  <c r="G140" i="12" s="1"/>
  <c r="G66" i="12"/>
  <c r="G141" i="12" s="1"/>
  <c r="G67" i="12"/>
  <c r="G142" i="12" s="1"/>
  <c r="G68" i="12"/>
  <c r="G143" i="12" s="1"/>
  <c r="G69" i="12"/>
  <c r="G144" i="12" s="1"/>
  <c r="G70" i="12"/>
  <c r="G145" i="12" s="1"/>
  <c r="G71" i="12"/>
  <c r="G146" i="12" s="1"/>
  <c r="G72" i="12"/>
  <c r="G147" i="12" s="1"/>
  <c r="G73" i="12"/>
  <c r="G148" i="12" s="1"/>
  <c r="G74" i="12"/>
  <c r="G149" i="12" s="1"/>
  <c r="G75" i="12"/>
  <c r="G150" i="12" s="1"/>
  <c r="G2" i="12"/>
  <c r="G77" i="12" s="1"/>
  <c r="A79" i="12" l="1"/>
  <c r="B79" i="12"/>
  <c r="D79" i="12"/>
  <c r="A80" i="12"/>
  <c r="B80" i="12"/>
  <c r="D80" i="12"/>
  <c r="A81" i="12"/>
  <c r="B81" i="12"/>
  <c r="D81" i="12"/>
  <c r="A82" i="12"/>
  <c r="B82" i="12"/>
  <c r="D82" i="12"/>
  <c r="A83" i="12"/>
  <c r="B83" i="12"/>
  <c r="D83" i="12"/>
  <c r="A84" i="12"/>
  <c r="B84" i="12"/>
  <c r="D84" i="12"/>
  <c r="A85" i="12"/>
  <c r="B85" i="12"/>
  <c r="D85" i="12"/>
  <c r="A86" i="12"/>
  <c r="B86" i="12"/>
  <c r="D86" i="12"/>
  <c r="A87" i="12"/>
  <c r="B87" i="12"/>
  <c r="D87" i="12"/>
  <c r="A88" i="12"/>
  <c r="B88" i="12"/>
  <c r="D88" i="12"/>
  <c r="A89" i="12"/>
  <c r="B89" i="12"/>
  <c r="D89" i="12"/>
  <c r="A90" i="12"/>
  <c r="B90" i="12"/>
  <c r="D90" i="12"/>
  <c r="A91" i="12"/>
  <c r="B91" i="12"/>
  <c r="D91" i="12"/>
  <c r="A94" i="12"/>
  <c r="B94" i="12"/>
  <c r="D94" i="12"/>
  <c r="A95" i="12"/>
  <c r="B95" i="12"/>
  <c r="D95" i="12"/>
  <c r="A96" i="12"/>
  <c r="B96" i="12"/>
  <c r="D96" i="12"/>
  <c r="A97" i="12"/>
  <c r="B97" i="12"/>
  <c r="D97" i="12"/>
  <c r="A98" i="12"/>
  <c r="B98" i="12"/>
  <c r="D98" i="12"/>
  <c r="A99" i="12"/>
  <c r="B99" i="12"/>
  <c r="D99" i="12"/>
  <c r="A100" i="12"/>
  <c r="B100" i="12"/>
  <c r="D100" i="12"/>
  <c r="A101" i="12"/>
  <c r="B101" i="12"/>
  <c r="D101" i="12"/>
  <c r="A102" i="12"/>
  <c r="B102" i="12"/>
  <c r="D102" i="12"/>
  <c r="A103" i="12"/>
  <c r="B103" i="12"/>
  <c r="D103" i="12"/>
  <c r="A104" i="12"/>
  <c r="B104" i="12"/>
  <c r="D104" i="12"/>
  <c r="A105" i="12"/>
  <c r="B105" i="12"/>
  <c r="D105" i="12"/>
  <c r="A106" i="12"/>
  <c r="B106" i="12"/>
  <c r="D106" i="12"/>
  <c r="A107" i="12"/>
  <c r="B107" i="12"/>
  <c r="D107" i="12"/>
  <c r="A108" i="12"/>
  <c r="B108" i="12"/>
  <c r="D108" i="12"/>
  <c r="A109" i="12"/>
  <c r="B109" i="12"/>
  <c r="D109" i="12"/>
  <c r="A110" i="12"/>
  <c r="B110" i="12"/>
  <c r="D110" i="12"/>
  <c r="A111" i="12"/>
  <c r="B111" i="12"/>
  <c r="D111" i="12"/>
  <c r="A112" i="12"/>
  <c r="B112" i="12"/>
  <c r="D112" i="12"/>
  <c r="A113" i="12"/>
  <c r="B113" i="12"/>
  <c r="D113" i="12"/>
  <c r="A114" i="12"/>
  <c r="B114" i="12"/>
  <c r="D114" i="12"/>
  <c r="A115" i="12"/>
  <c r="B115" i="12"/>
  <c r="D115" i="12"/>
  <c r="A116" i="12"/>
  <c r="B116" i="12"/>
  <c r="D116" i="12"/>
  <c r="A117" i="12"/>
  <c r="B117" i="12"/>
  <c r="D117" i="12"/>
  <c r="A118" i="12"/>
  <c r="B118" i="12"/>
  <c r="D118" i="12"/>
  <c r="A119" i="12"/>
  <c r="B119" i="12"/>
  <c r="D119" i="12"/>
  <c r="A120" i="12"/>
  <c r="B120" i="12"/>
  <c r="D120" i="12"/>
  <c r="A121" i="12"/>
  <c r="B121" i="12"/>
  <c r="D121" i="12"/>
  <c r="A122" i="12"/>
  <c r="B122" i="12"/>
  <c r="D122" i="12"/>
  <c r="A123" i="12"/>
  <c r="B123" i="12"/>
  <c r="D123" i="12"/>
  <c r="A124" i="12"/>
  <c r="B124" i="12"/>
  <c r="D124" i="12"/>
  <c r="A125" i="12"/>
  <c r="B125" i="12"/>
  <c r="D125" i="12"/>
  <c r="A126" i="12"/>
  <c r="B126" i="12"/>
  <c r="D126" i="12"/>
  <c r="A127" i="12"/>
  <c r="B127" i="12"/>
  <c r="D127" i="12"/>
  <c r="A128" i="12"/>
  <c r="B128" i="12"/>
  <c r="D128" i="12"/>
  <c r="A129" i="12"/>
  <c r="B129" i="12"/>
  <c r="D129" i="12"/>
  <c r="A130" i="12"/>
  <c r="B130" i="12"/>
  <c r="D130" i="12"/>
  <c r="A131" i="12"/>
  <c r="B131" i="12"/>
  <c r="D131" i="12"/>
  <c r="A132" i="12"/>
  <c r="B132" i="12"/>
  <c r="D132" i="12"/>
  <c r="A133" i="12"/>
  <c r="B133" i="12"/>
  <c r="D133" i="12"/>
  <c r="A134" i="12"/>
  <c r="B134" i="12"/>
  <c r="D134" i="12"/>
  <c r="A135" i="12"/>
  <c r="B135" i="12"/>
  <c r="D135" i="12"/>
  <c r="A136" i="12"/>
  <c r="B136" i="12"/>
  <c r="D136" i="12"/>
  <c r="A137" i="12"/>
  <c r="B137" i="12"/>
  <c r="D137" i="12"/>
  <c r="A138" i="12"/>
  <c r="B138" i="12"/>
  <c r="D138" i="12"/>
  <c r="A139" i="12"/>
  <c r="B139" i="12"/>
  <c r="D139" i="12"/>
  <c r="A140" i="12"/>
  <c r="B140" i="12"/>
  <c r="D140" i="12"/>
  <c r="A141" i="12"/>
  <c r="B141" i="12"/>
  <c r="D141" i="12"/>
  <c r="A142" i="12"/>
  <c r="B142" i="12"/>
  <c r="D142" i="12"/>
  <c r="A143" i="12"/>
  <c r="B143" i="12"/>
  <c r="D143" i="12"/>
  <c r="A144" i="12"/>
  <c r="B144" i="12"/>
  <c r="D144" i="12"/>
  <c r="A145" i="12"/>
  <c r="B145" i="12"/>
  <c r="D145" i="12"/>
  <c r="A146" i="12"/>
  <c r="B146" i="12"/>
  <c r="D146" i="12"/>
  <c r="A147" i="12"/>
  <c r="B147" i="12"/>
  <c r="D147" i="12"/>
  <c r="A148" i="12"/>
  <c r="B148" i="12"/>
  <c r="D148" i="12"/>
  <c r="A149" i="12"/>
  <c r="B149" i="12"/>
  <c r="D149" i="12"/>
  <c r="A150" i="12"/>
  <c r="B150" i="12"/>
  <c r="D150" i="12"/>
  <c r="A151" i="12"/>
  <c r="B151" i="12"/>
  <c r="D151" i="12"/>
  <c r="A6" i="12"/>
  <c r="B6" i="12"/>
  <c r="D6" i="12"/>
  <c r="D3" i="12"/>
  <c r="D4" i="12"/>
  <c r="D5" i="12"/>
  <c r="D7" i="12"/>
  <c r="D8" i="12"/>
  <c r="D9" i="12"/>
  <c r="D10" i="12"/>
  <c r="D12" i="12"/>
  <c r="D13" i="12"/>
  <c r="D14" i="12"/>
  <c r="D15" i="12"/>
  <c r="D16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B3" i="12"/>
  <c r="B4" i="12"/>
  <c r="B5" i="12"/>
  <c r="B7" i="12"/>
  <c r="B8" i="12"/>
  <c r="B9" i="12"/>
  <c r="B10" i="12"/>
  <c r="B11" i="12"/>
  <c r="B12" i="12"/>
  <c r="B13" i="12"/>
  <c r="B14" i="12"/>
  <c r="B15" i="12"/>
  <c r="B16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D2" i="12"/>
  <c r="A3" i="12" l="1"/>
  <c r="A4" i="12"/>
  <c r="A5" i="12"/>
  <c r="A7" i="12"/>
  <c r="A8" i="12"/>
  <c r="A9" i="12"/>
  <c r="A10" i="12"/>
  <c r="A11" i="12"/>
  <c r="A12" i="12"/>
  <c r="A13" i="12"/>
  <c r="A14" i="12"/>
  <c r="A15" i="12"/>
  <c r="A16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2" i="12"/>
  <c r="M29" i="11" l="1"/>
  <c r="M97" i="12" s="1"/>
  <c r="O29" i="11" l="1"/>
  <c r="M46" i="11"/>
  <c r="M114" i="12" s="1"/>
  <c r="M47" i="11"/>
  <c r="M115" i="12" s="1"/>
  <c r="M48" i="11"/>
  <c r="M116" i="12" s="1"/>
  <c r="O46" i="11" l="1"/>
  <c r="O48" i="11"/>
  <c r="O47" i="11"/>
  <c r="J83" i="11"/>
  <c r="J151" i="12" s="1"/>
  <c r="D83" i="11"/>
  <c r="J76" i="12" s="1"/>
  <c r="M73" i="11"/>
  <c r="M141" i="12" s="1"/>
  <c r="J76" i="11"/>
  <c r="J144" i="12" s="1"/>
  <c r="D76" i="11"/>
  <c r="J69" i="12" s="1"/>
  <c r="M74" i="11"/>
  <c r="M142" i="12" s="1"/>
  <c r="O72" i="11"/>
  <c r="M20" i="11"/>
  <c r="M88" i="12" s="1"/>
  <c r="M75" i="11"/>
  <c r="M143" i="12" s="1"/>
  <c r="O74" i="11" l="1"/>
  <c r="O20" i="11"/>
  <c r="M76" i="11"/>
  <c r="M144" i="12" s="1"/>
  <c r="O73" i="11"/>
  <c r="C33" i="11" l="1"/>
  <c r="M32" i="11"/>
  <c r="M100" i="12" s="1"/>
  <c r="M31" i="11"/>
  <c r="M99" i="12" s="1"/>
  <c r="M30" i="11"/>
  <c r="M98" i="12" s="1"/>
  <c r="M28" i="11"/>
  <c r="M96" i="12" s="1"/>
  <c r="I33" i="11" l="1"/>
  <c r="M33" i="11" s="1"/>
  <c r="M101" i="12" s="1"/>
  <c r="G33" i="11"/>
  <c r="O33" i="11" s="1"/>
  <c r="M26" i="12" l="1"/>
  <c r="G52" i="11"/>
  <c r="M45" i="12" s="1"/>
  <c r="O71" i="11"/>
  <c r="O70" i="11"/>
  <c r="O69" i="11"/>
  <c r="O68" i="11"/>
  <c r="O67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L52" i="11"/>
  <c r="L120" i="12" s="1"/>
  <c r="K52" i="11"/>
  <c r="K120" i="12" s="1"/>
  <c r="J52" i="11"/>
  <c r="J120" i="12" s="1"/>
  <c r="F52" i="11"/>
  <c r="L45" i="12" s="1"/>
  <c r="E52" i="11"/>
  <c r="K45" i="12" s="1"/>
  <c r="D52" i="11"/>
  <c r="J45" i="12" s="1"/>
  <c r="M50" i="11"/>
  <c r="M118" i="12" s="1"/>
  <c r="M49" i="11"/>
  <c r="M117" i="12" s="1"/>
  <c r="M45" i="11"/>
  <c r="M113" i="12" s="1"/>
  <c r="M43" i="11"/>
  <c r="M111" i="12" s="1"/>
  <c r="M42" i="11"/>
  <c r="M110" i="12" s="1"/>
  <c r="M40" i="11"/>
  <c r="M108" i="12" s="1"/>
  <c r="M39" i="11"/>
  <c r="M107" i="12" s="1"/>
  <c r="M38" i="11"/>
  <c r="M106" i="12" s="1"/>
  <c r="M35" i="11"/>
  <c r="M103" i="12" s="1"/>
  <c r="O32" i="11"/>
  <c r="O31" i="11"/>
  <c r="O30" i="11"/>
  <c r="M21" i="11"/>
  <c r="M19" i="11"/>
  <c r="M87" i="12" s="1"/>
  <c r="M17" i="11"/>
  <c r="M85" i="12" s="1"/>
  <c r="M16" i="11"/>
  <c r="M14" i="11"/>
  <c r="M82" i="12" s="1"/>
  <c r="M12" i="11"/>
  <c r="M80" i="12" s="1"/>
  <c r="M11" i="11"/>
  <c r="M79" i="12" s="1"/>
  <c r="M10" i="11"/>
  <c r="M78" i="12" s="1"/>
  <c r="M9" i="11"/>
  <c r="M77" i="12" s="1"/>
  <c r="C86" i="12" l="1"/>
  <c r="C96" i="12"/>
  <c r="C106" i="12"/>
  <c r="C114" i="12"/>
  <c r="C126" i="12"/>
  <c r="C136" i="12"/>
  <c r="C144" i="12"/>
  <c r="C88" i="12"/>
  <c r="C100" i="12"/>
  <c r="C112" i="12"/>
  <c r="C128" i="12"/>
  <c r="C138" i="12"/>
  <c r="C80" i="12"/>
  <c r="C104" i="12"/>
  <c r="C118" i="12"/>
  <c r="C132" i="12"/>
  <c r="C146" i="12"/>
  <c r="C79" i="12"/>
  <c r="C81" i="12"/>
  <c r="C83" i="12"/>
  <c r="C85" i="12"/>
  <c r="C87" i="12"/>
  <c r="C89" i="12"/>
  <c r="C91" i="12"/>
  <c r="C95" i="12"/>
  <c r="C97" i="12"/>
  <c r="C99" i="12"/>
  <c r="C101" i="12"/>
  <c r="C103" i="12"/>
  <c r="C105" i="12"/>
  <c r="C107" i="12"/>
  <c r="C109" i="12"/>
  <c r="C111" i="12"/>
  <c r="C113" i="12"/>
  <c r="C115" i="12"/>
  <c r="C117" i="12"/>
  <c r="C119" i="12"/>
  <c r="C121" i="12"/>
  <c r="C123" i="12"/>
  <c r="C125" i="12"/>
  <c r="C127" i="12"/>
  <c r="C129" i="12"/>
  <c r="C131" i="12"/>
  <c r="C133" i="12"/>
  <c r="C135" i="12"/>
  <c r="C137" i="12"/>
  <c r="C139" i="12"/>
  <c r="C141" i="12"/>
  <c r="C143" i="12"/>
  <c r="C145" i="12"/>
  <c r="C147" i="12"/>
  <c r="C149" i="12"/>
  <c r="C151" i="12"/>
  <c r="C84" i="12"/>
  <c r="C94" i="12"/>
  <c r="C102" i="12"/>
  <c r="C108" i="12"/>
  <c r="C122" i="12"/>
  <c r="C130" i="12"/>
  <c r="C142" i="12"/>
  <c r="C90" i="12"/>
  <c r="C120" i="12"/>
  <c r="C140" i="12"/>
  <c r="C116" i="12"/>
  <c r="C150" i="12"/>
  <c r="C82" i="12"/>
  <c r="C98" i="12"/>
  <c r="C110" i="12"/>
  <c r="C124" i="12"/>
  <c r="C134" i="12"/>
  <c r="C148" i="12"/>
  <c r="M91" i="12"/>
  <c r="O45" i="11"/>
  <c r="O21" i="11"/>
  <c r="M89" i="12"/>
  <c r="O16" i="11"/>
  <c r="M84" i="12"/>
  <c r="C31" i="12"/>
  <c r="C5" i="12"/>
  <c r="C10" i="12"/>
  <c r="C14" i="12"/>
  <c r="C20" i="12"/>
  <c r="C24" i="12"/>
  <c r="C28" i="12"/>
  <c r="C32" i="12"/>
  <c r="C36" i="12"/>
  <c r="C40" i="12"/>
  <c r="C44" i="12"/>
  <c r="C48" i="12"/>
  <c r="C52" i="12"/>
  <c r="C56" i="12"/>
  <c r="C60" i="12"/>
  <c r="C64" i="12"/>
  <c r="C68" i="12"/>
  <c r="C72" i="12"/>
  <c r="C76" i="12"/>
  <c r="C43" i="12"/>
  <c r="C63" i="12"/>
  <c r="C4" i="12"/>
  <c r="C9" i="12"/>
  <c r="C13" i="12"/>
  <c r="C23" i="12"/>
  <c r="C27" i="12"/>
  <c r="C35" i="12"/>
  <c r="C39" i="12"/>
  <c r="C47" i="12"/>
  <c r="C55" i="12"/>
  <c r="C67" i="12"/>
  <c r="C75" i="12"/>
  <c r="C6" i="12"/>
  <c r="C7" i="12"/>
  <c r="C11" i="12"/>
  <c r="C15" i="12"/>
  <c r="C21" i="12"/>
  <c r="C25" i="12"/>
  <c r="C29" i="12"/>
  <c r="C33" i="12"/>
  <c r="C37" i="12"/>
  <c r="C41" i="12"/>
  <c r="C45" i="12"/>
  <c r="C49" i="12"/>
  <c r="C53" i="12"/>
  <c r="C57" i="12"/>
  <c r="C61" i="12"/>
  <c r="C65" i="12"/>
  <c r="C69" i="12"/>
  <c r="C73" i="12"/>
  <c r="C77" i="12"/>
  <c r="C59" i="12"/>
  <c r="C19" i="12"/>
  <c r="C51" i="12"/>
  <c r="C71" i="12"/>
  <c r="C3" i="12"/>
  <c r="C8" i="12"/>
  <c r="C12" i="12"/>
  <c r="C16" i="12"/>
  <c r="C22" i="12"/>
  <c r="C26" i="12"/>
  <c r="C30" i="12"/>
  <c r="C34" i="12"/>
  <c r="C38" i="12"/>
  <c r="C42" i="12"/>
  <c r="C46" i="12"/>
  <c r="C50" i="12"/>
  <c r="C54" i="12"/>
  <c r="C58" i="12"/>
  <c r="C62" i="12"/>
  <c r="C66" i="12"/>
  <c r="C70" i="12"/>
  <c r="C74" i="12"/>
  <c r="C78" i="12"/>
  <c r="M52" i="11"/>
  <c r="M120" i="12" s="1"/>
  <c r="O38" i="11"/>
  <c r="O35" i="11"/>
  <c r="O43" i="11"/>
  <c r="O10" i="11"/>
  <c r="O17" i="11"/>
  <c r="O40" i="11"/>
  <c r="O14" i="11"/>
  <c r="O19" i="11"/>
  <c r="O50" i="11"/>
  <c r="O42" i="11"/>
  <c r="O11" i="11"/>
  <c r="O9" i="11"/>
  <c r="O12" i="11"/>
  <c r="O39" i="11"/>
  <c r="O75" i="11"/>
  <c r="O49" i="11"/>
  <c r="O28" i="11"/>
  <c r="H17" i="12" l="1"/>
  <c r="F17" i="12" s="1"/>
  <c r="F92" i="12" s="1"/>
  <c r="H18" i="12"/>
  <c r="F18" i="12" s="1"/>
  <c r="F93" i="12" s="1"/>
  <c r="H2" i="12"/>
  <c r="F2" i="12" s="1"/>
  <c r="H76" i="12"/>
  <c r="F76" i="12" s="1"/>
  <c r="H6" i="12"/>
  <c r="F6" i="12" s="1"/>
  <c r="H66" i="12"/>
  <c r="F66" i="12" s="1"/>
  <c r="H70" i="12"/>
  <c r="F70" i="12" s="1"/>
  <c r="H64" i="12"/>
  <c r="F64" i="12" s="1"/>
  <c r="H15" i="12"/>
  <c r="F15" i="12" s="1"/>
  <c r="H29" i="12"/>
  <c r="F29" i="12" s="1"/>
  <c r="H51" i="12"/>
  <c r="F51" i="12" s="1"/>
  <c r="H52" i="12"/>
  <c r="F52" i="12" s="1"/>
  <c r="H46" i="12"/>
  <c r="F46" i="12" s="1"/>
  <c r="H13" i="12"/>
  <c r="F13" i="12" s="1"/>
  <c r="H11" i="12"/>
  <c r="F11" i="12" s="1"/>
  <c r="H45" i="12"/>
  <c r="F45" i="12" s="1"/>
  <c r="H7" i="12"/>
  <c r="F7" i="12" s="1"/>
  <c r="H44" i="12"/>
  <c r="F44" i="12" s="1"/>
  <c r="H72" i="12"/>
  <c r="F72" i="12" s="1"/>
  <c r="H69" i="12"/>
  <c r="F69" i="12" s="1"/>
  <c r="E69" i="12" s="1"/>
  <c r="H67" i="12"/>
  <c r="F67" i="12" s="1"/>
  <c r="H8" i="12"/>
  <c r="F8" i="12" s="1"/>
  <c r="H25" i="12"/>
  <c r="F25" i="12" s="1"/>
  <c r="H53" i="12"/>
  <c r="F53" i="12" s="1"/>
  <c r="H59" i="12"/>
  <c r="F59" i="12" s="1"/>
  <c r="H60" i="12"/>
  <c r="F60" i="12" s="1"/>
  <c r="H54" i="12"/>
  <c r="F54" i="12" s="1"/>
  <c r="H23" i="12"/>
  <c r="F23" i="12" s="1"/>
  <c r="H37" i="12"/>
  <c r="F37" i="12" s="1"/>
  <c r="H35" i="12"/>
  <c r="F35" i="12" s="1"/>
  <c r="H30" i="12"/>
  <c r="F30" i="12" s="1"/>
  <c r="H56" i="12"/>
  <c r="F56" i="12" s="1"/>
  <c r="H38" i="12"/>
  <c r="F38" i="12" s="1"/>
  <c r="H14" i="12"/>
  <c r="F14" i="12" s="1"/>
  <c r="H16" i="12"/>
  <c r="F16" i="12" s="1"/>
  <c r="H33" i="12"/>
  <c r="F33" i="12" s="1"/>
  <c r="H62" i="12"/>
  <c r="F62" i="12" s="1"/>
  <c r="H31" i="12"/>
  <c r="F31" i="12" s="1"/>
  <c r="H61" i="12"/>
  <c r="F61" i="12" s="1"/>
  <c r="H58" i="12"/>
  <c r="F58" i="12" s="1"/>
  <c r="H36" i="12"/>
  <c r="F36" i="12" s="1"/>
  <c r="H5" i="12"/>
  <c r="F5" i="12" s="1"/>
  <c r="E5" i="12" s="1"/>
  <c r="H71" i="12"/>
  <c r="F71" i="12" s="1"/>
  <c r="H24" i="12"/>
  <c r="F24" i="12" s="1"/>
  <c r="H26" i="12"/>
  <c r="F26" i="12" s="1"/>
  <c r="H41" i="12"/>
  <c r="F41" i="12" s="1"/>
  <c r="H9" i="12"/>
  <c r="F9" i="12" s="1"/>
  <c r="H10" i="12"/>
  <c r="F10" i="12" s="1"/>
  <c r="H4" i="12"/>
  <c r="F4" i="12" s="1"/>
  <c r="E4" i="12" s="1"/>
  <c r="H39" i="12"/>
  <c r="F39" i="12" s="1"/>
  <c r="H48" i="12"/>
  <c r="F48" i="12" s="1"/>
  <c r="H3" i="12"/>
  <c r="F3" i="12" s="1"/>
  <c r="E3" i="12" s="1"/>
  <c r="H73" i="12"/>
  <c r="F73" i="12" s="1"/>
  <c r="H32" i="12"/>
  <c r="F32" i="12" s="1"/>
  <c r="H42" i="12"/>
  <c r="F42" i="12" s="1"/>
  <c r="H49" i="12"/>
  <c r="F49" i="12" s="1"/>
  <c r="H19" i="12"/>
  <c r="F19" i="12" s="1"/>
  <c r="E19" i="12" s="1"/>
  <c r="H20" i="12"/>
  <c r="F20" i="12" s="1"/>
  <c r="H12" i="12"/>
  <c r="F12" i="12" s="1"/>
  <c r="H34" i="12"/>
  <c r="F34" i="12" s="1"/>
  <c r="H47" i="12"/>
  <c r="F47" i="12" s="1"/>
  <c r="H65" i="12"/>
  <c r="F65" i="12" s="1"/>
  <c r="H43" i="12"/>
  <c r="F43" i="12" s="1"/>
  <c r="H74" i="12"/>
  <c r="F74" i="12" s="1"/>
  <c r="H68" i="12"/>
  <c r="F68" i="12" s="1"/>
  <c r="H40" i="12"/>
  <c r="F40" i="12" s="1"/>
  <c r="H50" i="12"/>
  <c r="F50" i="12" s="1"/>
  <c r="H57" i="12"/>
  <c r="F57" i="12" s="1"/>
  <c r="H27" i="12"/>
  <c r="F27" i="12" s="1"/>
  <c r="H28" i="12"/>
  <c r="F28" i="12" s="1"/>
  <c r="H22" i="12"/>
  <c r="F22" i="12" s="1"/>
  <c r="H21" i="12"/>
  <c r="F21" i="12" s="1"/>
  <c r="H55" i="12"/>
  <c r="F55" i="12" s="1"/>
  <c r="H63" i="12"/>
  <c r="F63" i="12" s="1"/>
  <c r="H75" i="12"/>
  <c r="F75" i="12" s="1"/>
  <c r="O52" i="11"/>
  <c r="O76" i="11"/>
  <c r="E93" i="12" l="1"/>
  <c r="E92" i="12"/>
  <c r="E18" i="12"/>
  <c r="E17" i="12"/>
  <c r="E2" i="12"/>
  <c r="F77" i="12"/>
  <c r="E77" i="12" s="1"/>
  <c r="E44" i="12"/>
  <c r="E76" i="12"/>
  <c r="E39" i="12"/>
  <c r="E29" i="12"/>
  <c r="E68" i="12"/>
  <c r="E59" i="12"/>
  <c r="E74" i="12"/>
  <c r="E49" i="12"/>
  <c r="E10" i="12"/>
  <c r="E58" i="12"/>
  <c r="E56" i="12"/>
  <c r="E53" i="12"/>
  <c r="E45" i="12"/>
  <c r="E64" i="12"/>
  <c r="E7" i="12"/>
  <c r="E22" i="12"/>
  <c r="E43" i="12"/>
  <c r="E42" i="12"/>
  <c r="E9" i="12"/>
  <c r="E61" i="12"/>
  <c r="E30" i="12"/>
  <c r="E25" i="12"/>
  <c r="E11" i="12"/>
  <c r="E70" i="12"/>
  <c r="E14" i="12"/>
  <c r="E36" i="12"/>
  <c r="E15" i="12"/>
  <c r="E28" i="12"/>
  <c r="E65" i="12"/>
  <c r="E32" i="12"/>
  <c r="E41" i="12"/>
  <c r="E31" i="12"/>
  <c r="E35" i="12"/>
  <c r="E8" i="12"/>
  <c r="E13" i="12"/>
  <c r="E66" i="12"/>
  <c r="E20" i="12"/>
  <c r="E55" i="12"/>
  <c r="E38" i="12"/>
  <c r="E21" i="12"/>
  <c r="E27" i="12"/>
  <c r="E47" i="12"/>
  <c r="E73" i="12"/>
  <c r="E26" i="12"/>
  <c r="E62" i="12"/>
  <c r="E37" i="12"/>
  <c r="E67" i="12"/>
  <c r="E46" i="12"/>
  <c r="E6" i="12"/>
  <c r="E24" i="12"/>
  <c r="E33" i="12"/>
  <c r="E23" i="12"/>
  <c r="E52" i="12"/>
  <c r="E40" i="12"/>
  <c r="E60" i="12"/>
  <c r="E75" i="12"/>
  <c r="E57" i="12"/>
  <c r="E34" i="12"/>
  <c r="E63" i="12"/>
  <c r="E50" i="12"/>
  <c r="E12" i="12"/>
  <c r="E48" i="12"/>
  <c r="E71" i="12"/>
  <c r="E16" i="12"/>
  <c r="E54" i="12"/>
  <c r="E72" i="12"/>
  <c r="E51" i="12"/>
  <c r="F151" i="12"/>
  <c r="F138" i="12"/>
  <c r="F123" i="12"/>
  <c r="F91" i="12"/>
  <c r="F78" i="12"/>
  <c r="F132" i="12"/>
  <c r="F144" i="12"/>
  <c r="F125" i="12"/>
  <c r="F87" i="12"/>
  <c r="F146" i="12"/>
  <c r="F129" i="12"/>
  <c r="F147" i="12"/>
  <c r="F126" i="12"/>
  <c r="F109" i="12"/>
  <c r="F98" i="12"/>
  <c r="F115" i="12"/>
  <c r="F95" i="12"/>
  <c r="F114" i="12"/>
  <c r="F80" i="12"/>
  <c r="F89" i="12"/>
  <c r="F135" i="12"/>
  <c r="F119" i="12"/>
  <c r="F104" i="12"/>
  <c r="F102" i="12"/>
  <c r="F108" i="12"/>
  <c r="F143" i="12"/>
  <c r="F79" i="12"/>
  <c r="F111" i="12"/>
  <c r="F113" i="12"/>
  <c r="F134" i="12"/>
  <c r="F82" i="12"/>
  <c r="F90" i="12"/>
  <c r="F99" i="12"/>
  <c r="F96" i="12"/>
  <c r="F149" i="12"/>
  <c r="F124" i="12"/>
  <c r="F85" i="12"/>
  <c r="F133" i="12"/>
  <c r="F131" i="12"/>
  <c r="F128" i="12"/>
  <c r="F120" i="12"/>
  <c r="F139" i="12"/>
  <c r="F150" i="12"/>
  <c r="F127" i="12"/>
  <c r="F94" i="12"/>
  <c r="F97" i="12"/>
  <c r="F118" i="12"/>
  <c r="F117" i="12"/>
  <c r="F84" i="12"/>
  <c r="F136" i="12"/>
  <c r="F105" i="12"/>
  <c r="F100" i="12"/>
  <c r="F86" i="12"/>
  <c r="F145" i="12"/>
  <c r="F130" i="12"/>
  <c r="F103" i="12"/>
  <c r="F140" i="12"/>
  <c r="F107" i="12"/>
  <c r="F116" i="12"/>
  <c r="F106" i="12"/>
  <c r="F110" i="12"/>
  <c r="F83" i="12"/>
  <c r="F88" i="12"/>
  <c r="F141" i="12"/>
  <c r="F122" i="12"/>
  <c r="F148" i="12"/>
  <c r="F101" i="12"/>
  <c r="F137" i="12"/>
  <c r="F112" i="12"/>
  <c r="F142" i="12"/>
  <c r="F121" i="12"/>
  <c r="F81" i="12"/>
  <c r="E122" i="12" l="1"/>
  <c r="E140" i="12"/>
  <c r="E136" i="12"/>
  <c r="E139" i="12"/>
  <c r="E96" i="12"/>
  <c r="E79" i="12"/>
  <c r="E80" i="12"/>
  <c r="E147" i="12"/>
  <c r="E91" i="12"/>
  <c r="E81" i="12"/>
  <c r="E103" i="12"/>
  <c r="E120" i="12"/>
  <c r="E143" i="12"/>
  <c r="E123" i="12"/>
  <c r="E88" i="12"/>
  <c r="E117" i="12"/>
  <c r="E108" i="12"/>
  <c r="E84" i="12"/>
  <c r="E121" i="12"/>
  <c r="E130" i="12"/>
  <c r="E128" i="12"/>
  <c r="E90" i="12"/>
  <c r="E114" i="12"/>
  <c r="E146" i="12"/>
  <c r="E138" i="12"/>
  <c r="E142" i="12"/>
  <c r="E83" i="12"/>
  <c r="E118" i="12"/>
  <c r="E131" i="12"/>
  <c r="E82" i="12"/>
  <c r="E102" i="12"/>
  <c r="E95" i="12"/>
  <c r="E87" i="12"/>
  <c r="E112" i="12"/>
  <c r="E145" i="12"/>
  <c r="E134" i="12"/>
  <c r="E125" i="12"/>
  <c r="E137" i="12"/>
  <c r="E106" i="12"/>
  <c r="E86" i="12"/>
  <c r="E94" i="12"/>
  <c r="E85" i="12"/>
  <c r="E113" i="12"/>
  <c r="E119" i="12"/>
  <c r="E98" i="12"/>
  <c r="E144" i="12"/>
  <c r="E151" i="12"/>
  <c r="E141" i="12"/>
  <c r="E99" i="12"/>
  <c r="E129" i="12"/>
  <c r="E110" i="12"/>
  <c r="E97" i="12"/>
  <c r="E133" i="12"/>
  <c r="E104" i="12"/>
  <c r="E115" i="12"/>
  <c r="E101" i="12"/>
  <c r="E116" i="12"/>
  <c r="E100" i="12"/>
  <c r="E127" i="12"/>
  <c r="E124" i="12"/>
  <c r="E111" i="12"/>
  <c r="E135" i="12"/>
  <c r="E109" i="12"/>
  <c r="E132" i="12"/>
  <c r="E148" i="12"/>
  <c r="E107" i="12"/>
  <c r="E105" i="12"/>
  <c r="E150" i="12"/>
  <c r="E149" i="12"/>
  <c r="E89" i="12"/>
  <c r="E126" i="12"/>
  <c r="E78" i="12"/>
</calcChain>
</file>

<file path=xl/sharedStrings.xml><?xml version="1.0" encoding="utf-8"?>
<sst xmlns="http://schemas.openxmlformats.org/spreadsheetml/2006/main" count="260" uniqueCount="114">
  <si>
    <t>3. semester</t>
  </si>
  <si>
    <t>4. semester</t>
  </si>
  <si>
    <t>1. semester</t>
  </si>
  <si>
    <t>2. semester</t>
  </si>
  <si>
    <t>Fornyelse af sønæringsbevis</t>
  </si>
  <si>
    <t>Sætteskipper</t>
  </si>
  <si>
    <t>Færdiggørelse</t>
  </si>
  <si>
    <t>Antal uger</t>
  </si>
  <si>
    <t>Hele året</t>
  </si>
  <si>
    <t>Navn på skemaudfylder:</t>
  </si>
  <si>
    <t>Uddannelsesinstitution:</t>
  </si>
  <si>
    <t>Institutionsnummer (jf. UVM's institutionsregister):</t>
  </si>
  <si>
    <t>Dato (brug formen dd-mm-åååå):</t>
  </si>
  <si>
    <t>Maritime uddannelser</t>
  </si>
  <si>
    <t>Fiskeskipper af 1. grad</t>
  </si>
  <si>
    <t>SIMAC</t>
  </si>
  <si>
    <t>MARTEC</t>
  </si>
  <si>
    <t>Marstal Navigationsskole</t>
  </si>
  <si>
    <t>Svendborg Søfartsskole</t>
  </si>
  <si>
    <t>Ophold på kost og logi-afdelinger</t>
  </si>
  <si>
    <t>Skibsassistentuddannelsen for faglærte</t>
  </si>
  <si>
    <t>HF søfart</t>
  </si>
  <si>
    <t>ROC (GMDSS )</t>
  </si>
  <si>
    <t>2 ugers kursus (del af anden maritim uddannelse)</t>
  </si>
  <si>
    <t>Skibsassistent (afslutningskursus)</t>
  </si>
  <si>
    <t>Indberetningstype:</t>
  </si>
  <si>
    <t>Studieaktivitetsopgørelse 1. halvår og prognose 2. halvår (15. marts)</t>
  </si>
  <si>
    <t>Prognose for kommende år (1. november)</t>
  </si>
  <si>
    <t>Studieaktivitetsopgørelse 1. og 2. halvår (1. oktober)</t>
  </si>
  <si>
    <t>Endelig revideret aktivietsindberetning for forudgående finansår (1. marts)</t>
  </si>
  <si>
    <t>Alm. studerende med tilskud</t>
  </si>
  <si>
    <t>Omgængere med tilskud</t>
  </si>
  <si>
    <t>Studerende omfattet af betalingsloven (udløser ikke tilskud fra UDS)</t>
  </si>
  <si>
    <t>Tilskudsberettigede STÅ</t>
  </si>
  <si>
    <t>Årsværk på skolehjem</t>
  </si>
  <si>
    <t>I alt uddannelser</t>
  </si>
  <si>
    <t>I alt kost og logi</t>
  </si>
  <si>
    <t>I alt færdiggørelse</t>
  </si>
  <si>
    <t>Udvalgte fag under praktik</t>
  </si>
  <si>
    <t>Prøver</t>
  </si>
  <si>
    <r>
      <rPr>
        <b/>
        <sz val="14"/>
        <color theme="1"/>
        <rFont val="Calibri"/>
        <family val="2"/>
        <scheme val="minor"/>
      </rPr>
      <t xml:space="preserve">Fiskeskipper af 3. grad </t>
    </r>
    <r>
      <rPr>
        <b/>
        <sz val="11"/>
        <color theme="1"/>
        <rFont val="Calibri"/>
        <family val="2"/>
        <scheme val="minor"/>
      </rPr>
      <t>(BEK nr 1621 af 15/12/2016)</t>
    </r>
  </si>
  <si>
    <r>
      <rPr>
        <b/>
        <sz val="14"/>
        <color theme="1"/>
        <rFont val="Calibri"/>
        <family val="2"/>
        <scheme val="minor"/>
      </rPr>
      <t>Fiskeskipper af 1. grad</t>
    </r>
    <r>
      <rPr>
        <b/>
        <sz val="11"/>
        <color theme="1"/>
        <rFont val="Calibri"/>
        <family val="2"/>
        <scheme val="minor"/>
      </rPr>
      <t xml:space="preserve"> (BEK nr 1587 af 13/12/2016)</t>
    </r>
  </si>
  <si>
    <t>For faglærte (BEK nr nr 1586 af 13/12/2016)</t>
  </si>
  <si>
    <t>Indledende emner</t>
  </si>
  <si>
    <t>Afsluttende emner</t>
  </si>
  <si>
    <t>Grundlæggende maritime uddannelse - indledende emner</t>
  </si>
  <si>
    <t xml:space="preserve">Heraf årsværk for studerende med gratis ophold, jf. BEK nr 1596 af 15/12/2016 </t>
  </si>
  <si>
    <t>Skibsassistentuddannelsen - afsluttende emner</t>
  </si>
  <si>
    <t>Efteruddannelse efter lov om maritime uddannelser</t>
  </si>
  <si>
    <t>Skibskokkeuddannelsen</t>
  </si>
  <si>
    <r>
      <rPr>
        <b/>
        <sz val="14"/>
        <color rgb="FFC7F1AF"/>
        <rFont val="Calibri"/>
        <family val="2"/>
        <scheme val="minor"/>
      </rPr>
      <t>Fiskeskipper af 1. grad</t>
    </r>
    <r>
      <rPr>
        <b/>
        <sz val="11"/>
        <color rgb="FFC7F1AF"/>
        <rFont val="Calibri"/>
        <family val="2"/>
        <scheme val="minor"/>
      </rPr>
      <t xml:space="preserve"> (BEK nr 1587 af 13/12/2016)</t>
    </r>
  </si>
  <si>
    <t>Færgenavigatør</t>
  </si>
  <si>
    <t>Maritim Student</t>
  </si>
  <si>
    <t>Skibsmaskinist (BEK nr 1347 af 23/11/2018)</t>
  </si>
  <si>
    <r>
      <rPr>
        <b/>
        <sz val="14"/>
        <color theme="1"/>
        <rFont val="Calibri"/>
        <family val="2"/>
        <scheme val="minor"/>
      </rPr>
      <t>Færgenavigatør</t>
    </r>
  </si>
  <si>
    <t xml:space="preserve">Indledende emner  </t>
  </si>
  <si>
    <t xml:space="preserve">Kystskipper    </t>
  </si>
  <si>
    <t xml:space="preserve">Skibsassistentuddannelselsen  </t>
  </si>
  <si>
    <t>1. år</t>
  </si>
  <si>
    <t>2. år</t>
  </si>
  <si>
    <t>3. år</t>
  </si>
  <si>
    <t>Heraf frafaldstruede studerende</t>
  </si>
  <si>
    <t>Skibsfører</t>
  </si>
  <si>
    <t xml:space="preserve">Udfyld de grå felter. En vejledning til dette skema findes på https://ufm.dk/uddannelse/institutioner-og-drift/okonomi/tilskud/aktivitetstilskud/maritime-grunduddannelser/maritime-uddannelsesinstitutioner </t>
  </si>
  <si>
    <t xml:space="preserve">Duelighedsbevis i motorpasning </t>
  </si>
  <si>
    <t>Grundlæggende maritime uddannelse (BEK nr 2311 af 08/12/2021)</t>
  </si>
  <si>
    <r>
      <t>Sætteskipper</t>
    </r>
    <r>
      <rPr>
        <b/>
        <sz val="11"/>
        <color theme="1"/>
        <rFont val="Calibri"/>
        <family val="2"/>
        <scheme val="minor"/>
      </rPr>
      <t xml:space="preserve"> (BEK nr 798 af 18/6/2018)</t>
    </r>
  </si>
  <si>
    <r>
      <t xml:space="preserve">Skibsfører </t>
    </r>
    <r>
      <rPr>
        <b/>
        <sz val="11"/>
        <color theme="1"/>
        <rFont val="Calibri"/>
        <family val="2"/>
        <scheme val="minor"/>
      </rPr>
      <t>(BEK nr 843 af 16/06/2023)</t>
    </r>
  </si>
  <si>
    <t>Efter- og videreuddannelse</t>
  </si>
  <si>
    <t>Duelighedsbevis i sejlads for handelsskibe</t>
  </si>
  <si>
    <t>Duelighedsbevis i sejlads for fiskere</t>
  </si>
  <si>
    <t>Skibskok (BEK nr 1305 af 05/12/2019)</t>
  </si>
  <si>
    <t>1  uges kursus (del af anden maritim uddannelse)</t>
  </si>
  <si>
    <t>1. teorimodul</t>
  </si>
  <si>
    <t>2. teorimodul</t>
  </si>
  <si>
    <t>3. teorimodul</t>
  </si>
  <si>
    <t>2 dages kursus (del af færgenavigatøruddannelsen)</t>
  </si>
  <si>
    <t>Maritim student/STX</t>
  </si>
  <si>
    <t>HF-Søfart</t>
  </si>
  <si>
    <t>Duelighedsbevis i sejlads for handelsskibe (prøve)</t>
  </si>
  <si>
    <r>
      <t xml:space="preserve">Skibsfører </t>
    </r>
    <r>
      <rPr>
        <b/>
        <sz val="11"/>
        <color rgb="FFC7F1AF"/>
        <rFont val="Calibri"/>
        <family val="2"/>
        <scheme val="minor"/>
      </rPr>
      <t>(BEK nr 843 af 16/06/2023)</t>
    </r>
  </si>
  <si>
    <r>
      <rPr>
        <b/>
        <sz val="14"/>
        <color rgb="FFC7F1AF"/>
        <rFont val="Calibri"/>
        <family val="2"/>
        <scheme val="minor"/>
      </rPr>
      <t xml:space="preserve">Fiskeskipper af 3. grad </t>
    </r>
    <r>
      <rPr>
        <b/>
        <sz val="11"/>
        <color rgb="FFC7F1AF"/>
        <rFont val="Calibri"/>
        <family val="2"/>
        <scheme val="minor"/>
      </rPr>
      <t>(BEK nr 1621 af 15/12/2016)</t>
    </r>
  </si>
  <si>
    <t>CMS Fanø  (BEK nr 1116 af 10/10/2014) (2 dages)</t>
  </si>
  <si>
    <t>CMS Fanø  (BEK nr 1116 af 10/10/2014) (1 uges)</t>
  </si>
  <si>
    <t>CMS Fanø  (BEK nr 1116 af 10/10/2014) (2 ugers)</t>
  </si>
  <si>
    <t>År</t>
  </si>
  <si>
    <t>Insittution</t>
  </si>
  <si>
    <t>Uddannelsestype</t>
  </si>
  <si>
    <t>Uddannelse</t>
  </si>
  <si>
    <t>Halvår</t>
  </si>
  <si>
    <t>Institutionsnummer</t>
  </si>
  <si>
    <t>Indberetning</t>
  </si>
  <si>
    <t>Semester/år</t>
  </si>
  <si>
    <t>Sætteskipper (BEK nr 798 af 18/6/2018)</t>
  </si>
  <si>
    <t>Skibsfører (BEK nr 843 af 16/06/2023)</t>
  </si>
  <si>
    <t>Fiskeskipper af 3. grad (BEK nr 1621 af 15/12/2016)</t>
  </si>
  <si>
    <t>Fiskeskipper af 1. grad (BEK nr 1587 af 13/12/2016)</t>
  </si>
  <si>
    <t>Videre- og efteruddannelse</t>
  </si>
  <si>
    <t>Prøve</t>
  </si>
  <si>
    <t>Kost og logi</t>
  </si>
  <si>
    <t xml:space="preserve">Færgenavigatør </t>
  </si>
  <si>
    <t xml:space="preserve">Sætteskipper </t>
  </si>
  <si>
    <r>
      <t>Sætteskipper</t>
    </r>
    <r>
      <rPr>
        <b/>
        <sz val="11"/>
        <color rgb="FFC7F1AF"/>
        <rFont val="Calibri"/>
        <family val="2"/>
        <scheme val="minor"/>
      </rPr>
      <t xml:space="preserve"> (BEK nr 798 af 18/6/2018)</t>
    </r>
  </si>
  <si>
    <t>Grundlæggende maritime uddannelse - indledende emner med gratis ophold</t>
  </si>
  <si>
    <t>Skibsassistentuddannelsen - afsluttende emner med gratis ophold</t>
  </si>
  <si>
    <t>Skibsassistentuddannelsen for faglærte med gratis ophold</t>
  </si>
  <si>
    <t>Efteruddannelse efter lov om maritime uddannelser med gratis ophold</t>
  </si>
  <si>
    <t>HF søfart med gratis ophold</t>
  </si>
  <si>
    <t>Maritim Student med gratis ophold</t>
  </si>
  <si>
    <t>Færgenavigatør  med gratis ophold</t>
  </si>
  <si>
    <t>Skibskokkeuddannelsen med gratis ophold</t>
  </si>
  <si>
    <t>1. halvår</t>
  </si>
  <si>
    <t>2. halvår</t>
  </si>
  <si>
    <t>Aktivitetsopgørelse for de maritime uddannelser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</si>
</sst>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_ * #,##0.00_ ;_ * \-#,##0.00_ ;_ * &quot;-&quot;??_ ;_ @_ "/>
    <numFmt numFmtId="166" formatCode="_(* #,##0.0_);_(* \(#,##0.0\);_(* &quot;-&quot;??_);_(@_)"/>
    <numFmt numFmtId="167" formatCode="_(* #,##0_);_(* \(#,##0\);_(* &quot;-&quot;??_);_(@_)"/>
    <numFmt numFmtId="168" formatCode="0.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FFFFFF"/>
      <name val="Calibri"/>
      <family val="2"/>
      <scheme val="minor"/>
    </font>
    <font>
      <i/>
      <sz val="18"/>
      <name val="Calibri"/>
      <family val="2"/>
      <scheme val="minor"/>
    </font>
    <font>
      <b/>
      <sz val="26"/>
      <name val="Calibri"/>
      <family val="2"/>
      <scheme val="minor"/>
    </font>
    <font>
      <sz val="26"/>
      <name val="Calibri"/>
      <family val="2"/>
      <scheme val="minor"/>
    </font>
    <font>
      <sz val="11"/>
      <name val="Calibri"/>
      <family val="2"/>
    </font>
    <font>
      <b/>
      <sz val="14"/>
      <color rgb="FFFFFFFF"/>
      <name val="Calibri"/>
      <family val="2"/>
      <scheme val="minor"/>
    </font>
    <font>
      <b/>
      <sz val="14"/>
      <color rgb="FFC7F1AF"/>
      <name val="Calibri"/>
      <family val="2"/>
      <scheme val="minor"/>
    </font>
    <font>
      <b/>
      <sz val="11"/>
      <color rgb="FFC7F1AF"/>
      <name val="Calibri"/>
      <family val="2"/>
      <scheme val="minor"/>
    </font>
    <font>
      <b/>
      <sz val="12"/>
      <color rgb="FFC7F1AF"/>
      <name val="Calibri"/>
      <family val="2"/>
      <scheme val="minor"/>
    </font>
    <font>
      <sz val="11"/>
      <color rgb="FFC7F1A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C7F1AF"/>
        <bgColor indexed="64"/>
      </patternFill>
    </fill>
    <fill>
      <patternFill patternType="solid">
        <fgColor rgb="FF37761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/>
      <diagonal/>
    </border>
  </borders>
  <cellStyleXfs count="155">
    <xf numFmtId="0" fontId="0" fillId="0" borderId="0"/>
    <xf numFmtId="165" fontId="19" fillId="0" borderId="0" applyFont="0" applyFill="0" applyBorder="0" applyAlignment="0" applyProtection="0"/>
    <xf numFmtId="0" fontId="16" fillId="0" borderId="0"/>
    <xf numFmtId="165" fontId="17" fillId="0" borderId="0" applyFont="0" applyFill="0" applyBorder="0" applyAlignment="0" applyProtection="0"/>
    <xf numFmtId="0" fontId="15" fillId="0" borderId="0"/>
    <xf numFmtId="0" fontId="18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9" fillId="0" borderId="0"/>
    <xf numFmtId="0" fontId="19" fillId="0" borderId="0"/>
    <xf numFmtId="0" fontId="15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14" fillId="0" borderId="0"/>
    <xf numFmtId="0" fontId="14" fillId="0" borderId="0"/>
    <xf numFmtId="0" fontId="14" fillId="4" borderId="0" applyNumberFormat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1" fillId="0" borderId="0"/>
    <xf numFmtId="0" fontId="11" fillId="0" borderId="0"/>
    <xf numFmtId="0" fontId="11" fillId="4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4" borderId="0" applyNumberFormat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4" borderId="0" applyNumberFormat="0" applyBorder="0" applyAlignment="0" applyProtection="0"/>
    <xf numFmtId="0" fontId="9" fillId="0" borderId="0"/>
    <xf numFmtId="0" fontId="8" fillId="0" borderId="0"/>
    <xf numFmtId="0" fontId="8" fillId="0" borderId="0"/>
    <xf numFmtId="0" fontId="8" fillId="4" borderId="0" applyNumberFormat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4" borderId="0" applyNumberFormat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4" borderId="0" applyNumberFormat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4" borderId="0" applyNumberFormat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" borderId="0" applyNumberFormat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88">
    <xf numFmtId="0" fontId="0" fillId="0" borderId="0" xfId="0"/>
    <xf numFmtId="0" fontId="22" fillId="0" borderId="0" xfId="0" applyFont="1" applyFill="1" applyBorder="1" applyAlignment="1" applyProtection="1">
      <alignment horizontal="left"/>
    </xf>
    <xf numFmtId="168" fontId="25" fillId="0" borderId="0" xfId="0" applyNumberFormat="1" applyFont="1" applyFill="1" applyBorder="1" applyAlignment="1" applyProtection="1">
      <alignment horizontal="right"/>
    </xf>
    <xf numFmtId="0" fontId="31" fillId="0" borderId="0" xfId="0" applyFont="1" applyFill="1" applyBorder="1" applyAlignment="1" applyProtection="1">
      <alignment horizontal="left"/>
    </xf>
    <xf numFmtId="0" fontId="34" fillId="0" borderId="0" xfId="0" applyFont="1" applyAlignment="1" applyProtection="1">
      <alignment vertical="center"/>
    </xf>
    <xf numFmtId="1" fontId="22" fillId="0" borderId="0" xfId="0" applyNumberFormat="1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168" fontId="25" fillId="0" borderId="0" xfId="0" applyNumberFormat="1" applyFont="1" applyFill="1" applyBorder="1" applyAlignment="1" applyProtection="1">
      <alignment horizontal="left"/>
    </xf>
    <xf numFmtId="0" fontId="32" fillId="0" borderId="0" xfId="21" applyFont="1" applyFill="1" applyBorder="1" applyAlignment="1" applyProtection="1">
      <alignment horizontal="left"/>
    </xf>
    <xf numFmtId="0" fontId="33" fillId="0" borderId="0" xfId="21" applyFont="1" applyFill="1" applyBorder="1" applyAlignment="1" applyProtection="1">
      <alignment horizontal="left"/>
    </xf>
    <xf numFmtId="0" fontId="25" fillId="0" borderId="0" xfId="21" applyFont="1" applyFill="1" applyBorder="1" applyAlignment="1" applyProtection="1">
      <alignment horizontal="left"/>
    </xf>
    <xf numFmtId="0" fontId="22" fillId="0" borderId="0" xfId="22" applyFont="1" applyFill="1" applyBorder="1" applyAlignment="1" applyProtection="1">
      <alignment horizontal="left" wrapText="1"/>
    </xf>
    <xf numFmtId="0" fontId="22" fillId="0" borderId="0" xfId="22" applyFont="1" applyFill="1" applyBorder="1" applyAlignment="1" applyProtection="1">
      <alignment horizontal="left"/>
    </xf>
    <xf numFmtId="0" fontId="31" fillId="0" borderId="0" xfId="22" applyFont="1" applyFill="1" applyBorder="1" applyAlignment="1" applyProtection="1">
      <alignment horizontal="left" wrapText="1"/>
    </xf>
    <xf numFmtId="0" fontId="25" fillId="0" borderId="0" xfId="22" applyFont="1" applyFill="1" applyBorder="1" applyAlignment="1" applyProtection="1">
      <alignment horizontal="left" wrapText="1"/>
    </xf>
    <xf numFmtId="0" fontId="24" fillId="5" borderId="0" xfId="23" applyFont="1" applyFill="1" applyBorder="1" applyAlignment="1" applyProtection="1">
      <alignment horizontal="left"/>
    </xf>
    <xf numFmtId="168" fontId="20" fillId="0" borderId="0" xfId="22" applyNumberFormat="1" applyFont="1" applyFill="1" applyBorder="1" applyAlignment="1" applyProtection="1">
      <alignment horizontal="right"/>
    </xf>
    <xf numFmtId="168" fontId="25" fillId="0" borderId="0" xfId="22" applyNumberFormat="1" applyFont="1" applyFill="1" applyBorder="1" applyAlignment="1" applyProtection="1">
      <alignment horizontal="right" wrapText="1"/>
    </xf>
    <xf numFmtId="0" fontId="24" fillId="0" borderId="0" xfId="22" applyFont="1" applyFill="1" applyBorder="1" applyAlignment="1" applyProtection="1">
      <alignment horizontal="left"/>
    </xf>
    <xf numFmtId="1" fontId="20" fillId="0" borderId="0" xfId="22" applyNumberFormat="1" applyFont="1" applyFill="1" applyBorder="1" applyAlignment="1" applyProtection="1">
      <alignment horizontal="right"/>
    </xf>
    <xf numFmtId="0" fontId="23" fillId="5" borderId="0" xfId="23" applyFont="1" applyFill="1" applyBorder="1" applyAlignment="1" applyProtection="1">
      <alignment horizontal="left"/>
    </xf>
    <xf numFmtId="0" fontId="20" fillId="5" borderId="0" xfId="23" applyFont="1" applyFill="1" applyBorder="1" applyAlignment="1" applyProtection="1">
      <alignment horizontal="left"/>
    </xf>
    <xf numFmtId="0" fontId="31" fillId="0" borderId="0" xfId="22" applyFont="1" applyFill="1" applyBorder="1" applyAlignment="1" applyProtection="1">
      <alignment horizontal="left"/>
    </xf>
    <xf numFmtId="168" fontId="28" fillId="0" borderId="0" xfId="22" applyNumberFormat="1" applyFont="1" applyFill="1" applyBorder="1" applyAlignment="1" applyProtection="1">
      <alignment horizontal="right"/>
    </xf>
    <xf numFmtId="0" fontId="26" fillId="0" borderId="0" xfId="22" applyFont="1" applyFill="1" applyBorder="1" applyAlignment="1" applyProtection="1">
      <alignment horizontal="right" textRotation="90" wrapText="1"/>
    </xf>
    <xf numFmtId="0" fontId="22" fillId="0" borderId="0" xfId="21" applyFont="1" applyFill="1" applyBorder="1" applyAlignment="1" applyProtection="1">
      <alignment horizontal="left" wrapText="1"/>
    </xf>
    <xf numFmtId="0" fontId="29" fillId="2" borderId="0" xfId="19" applyFont="1" applyBorder="1" applyAlignment="1" applyProtection="1">
      <alignment horizontal="left"/>
    </xf>
    <xf numFmtId="0" fontId="21" fillId="2" borderId="0" xfId="19" applyBorder="1" applyAlignment="1" applyProtection="1">
      <alignment horizontal="left"/>
    </xf>
    <xf numFmtId="166" fontId="29" fillId="2" borderId="0" xfId="19" applyNumberFormat="1" applyFont="1" applyBorder="1" applyAlignment="1" applyProtection="1">
      <alignment horizontal="left"/>
    </xf>
    <xf numFmtId="1" fontId="25" fillId="0" borderId="2" xfId="3" applyNumberFormat="1" applyFont="1" applyFill="1" applyBorder="1" applyAlignment="1" applyProtection="1">
      <alignment horizontal="right" wrapText="1"/>
    </xf>
    <xf numFmtId="168" fontId="25" fillId="0" borderId="0" xfId="3" applyNumberFormat="1" applyFont="1" applyFill="1" applyBorder="1" applyAlignment="1" applyProtection="1">
      <alignment horizontal="right" wrapText="1"/>
    </xf>
    <xf numFmtId="168" fontId="25" fillId="0" borderId="0" xfId="3" applyNumberFormat="1" applyFont="1" applyFill="1" applyBorder="1" applyAlignment="1" applyProtection="1">
      <alignment horizontal="right"/>
    </xf>
    <xf numFmtId="167" fontId="22" fillId="0" borderId="0" xfId="3" applyNumberFormat="1" applyFont="1" applyFill="1" applyBorder="1" applyAlignment="1" applyProtection="1">
      <alignment horizontal="left" wrapText="1"/>
    </xf>
    <xf numFmtId="167" fontId="22" fillId="0" borderId="0" xfId="1" applyNumberFormat="1" applyFont="1" applyFill="1" applyBorder="1" applyAlignment="1" applyProtection="1">
      <alignment horizontal="left"/>
    </xf>
    <xf numFmtId="166" fontId="22" fillId="0" borderId="0" xfId="3" applyNumberFormat="1" applyFont="1" applyFill="1" applyBorder="1" applyAlignment="1" applyProtection="1">
      <alignment horizontal="left"/>
    </xf>
    <xf numFmtId="0" fontId="35" fillId="6" borderId="0" xfId="20" applyFont="1" applyFill="1" applyBorder="1" applyAlignment="1" applyProtection="1">
      <alignment horizontal="left"/>
    </xf>
    <xf numFmtId="0" fontId="30" fillId="6" borderId="0" xfId="20" applyFont="1" applyFill="1" applyBorder="1" applyAlignment="1" applyProtection="1">
      <alignment horizontal="left"/>
    </xf>
    <xf numFmtId="168" fontId="28" fillId="0" borderId="0" xfId="3" applyNumberFormat="1" applyFont="1" applyFill="1" applyBorder="1" applyAlignment="1" applyProtection="1">
      <alignment horizontal="right"/>
    </xf>
    <xf numFmtId="0" fontId="22" fillId="0" borderId="0" xfId="5" applyFont="1" applyFill="1" applyBorder="1" applyAlignment="1" applyProtection="1">
      <alignment horizontal="left" wrapText="1"/>
    </xf>
    <xf numFmtId="166" fontId="25" fillId="0" borderId="0" xfId="1" applyNumberFormat="1" applyFont="1" applyFill="1" applyBorder="1" applyAlignment="1" applyProtection="1">
      <alignment horizontal="left"/>
    </xf>
    <xf numFmtId="168" fontId="25" fillId="7" borderId="2" xfId="3" applyNumberFormat="1" applyFont="1" applyFill="1" applyBorder="1" applyAlignment="1" applyProtection="1">
      <alignment horizontal="right" wrapText="1"/>
      <protection locked="0"/>
    </xf>
    <xf numFmtId="14" fontId="25" fillId="7" borderId="2" xfId="3" applyNumberFormat="1" applyFont="1" applyFill="1" applyBorder="1" applyAlignment="1" applyProtection="1">
      <alignment horizontal="right" wrapText="1"/>
      <protection locked="0"/>
    </xf>
    <xf numFmtId="0" fontId="0" fillId="0" borderId="0" xfId="0"/>
    <xf numFmtId="1" fontId="25" fillId="7" borderId="2" xfId="3" applyNumberFormat="1" applyFont="1" applyFill="1" applyBorder="1" applyAlignment="1" applyProtection="1">
      <alignment horizontal="right" wrapText="1"/>
      <protection locked="0"/>
    </xf>
    <xf numFmtId="1" fontId="25" fillId="7" borderId="1" xfId="3" applyNumberFormat="1" applyFont="1" applyFill="1" applyBorder="1" applyAlignment="1" applyProtection="1">
      <alignment horizontal="right"/>
      <protection locked="0"/>
    </xf>
    <xf numFmtId="1" fontId="25" fillId="0" borderId="0" xfId="3" applyNumberFormat="1" applyFont="1" applyFill="1" applyBorder="1" applyAlignment="1" applyProtection="1">
      <alignment horizontal="right" wrapText="1"/>
    </xf>
    <xf numFmtId="2" fontId="25" fillId="7" borderId="2" xfId="3" applyNumberFormat="1" applyFont="1" applyFill="1" applyBorder="1" applyAlignment="1" applyProtection="1">
      <alignment horizontal="right" wrapText="1"/>
      <protection locked="0"/>
    </xf>
    <xf numFmtId="2" fontId="25" fillId="7" borderId="1" xfId="3" applyNumberFormat="1" applyFont="1" applyFill="1" applyBorder="1" applyAlignment="1" applyProtection="1">
      <alignment horizontal="right"/>
      <protection locked="0"/>
    </xf>
    <xf numFmtId="1" fontId="25" fillId="0" borderId="0" xfId="3" applyNumberFormat="1" applyFont="1" applyFill="1" applyBorder="1" applyAlignment="1" applyProtection="1">
      <alignment horizontal="right"/>
    </xf>
    <xf numFmtId="168" fontId="25" fillId="7" borderId="1" xfId="3" applyNumberFormat="1" applyFont="1" applyFill="1" applyBorder="1" applyAlignment="1" applyProtection="1">
      <alignment horizontal="right"/>
      <protection locked="0"/>
    </xf>
    <xf numFmtId="168" fontId="25" fillId="7" borderId="1" xfId="3" applyNumberFormat="1" applyFont="1" applyFill="1" applyBorder="1" applyAlignment="1" applyProtection="1">
      <alignment horizontal="right" wrapText="1"/>
      <protection locked="0"/>
    </xf>
    <xf numFmtId="2" fontId="25" fillId="7" borderId="1" xfId="3" applyNumberFormat="1" applyFont="1" applyFill="1" applyBorder="1" applyAlignment="1" applyProtection="1">
      <alignment horizontal="right" wrapText="1"/>
      <protection locked="0"/>
    </xf>
    <xf numFmtId="1" fontId="25" fillId="7" borderId="1" xfId="3" applyNumberFormat="1" applyFont="1" applyFill="1" applyBorder="1" applyAlignment="1" applyProtection="1">
      <alignment horizontal="right" wrapText="1"/>
      <protection locked="0"/>
    </xf>
    <xf numFmtId="0" fontId="36" fillId="5" borderId="0" xfId="23" applyFont="1" applyFill="1" applyBorder="1" applyAlignment="1" applyProtection="1">
      <alignment horizontal="left"/>
    </xf>
    <xf numFmtId="0" fontId="37" fillId="5" borderId="0" xfId="23" applyFont="1" applyFill="1" applyBorder="1" applyAlignment="1" applyProtection="1">
      <alignment horizontal="left"/>
    </xf>
    <xf numFmtId="0" fontId="38" fillId="5" borderId="0" xfId="23" applyFont="1" applyFill="1" applyBorder="1" applyAlignment="1" applyProtection="1">
      <alignment horizontal="left"/>
    </xf>
    <xf numFmtId="0" fontId="39" fillId="5" borderId="0" xfId="23" applyFont="1" applyFill="1" applyBorder="1" applyAlignment="1" applyProtection="1">
      <alignment horizontal="left"/>
    </xf>
    <xf numFmtId="0" fontId="25" fillId="5" borderId="0" xfId="23" applyFont="1" applyFill="1" applyBorder="1" applyAlignment="1" applyProtection="1">
      <alignment horizontal="left"/>
    </xf>
    <xf numFmtId="0" fontId="41" fillId="5" borderId="0" xfId="23" applyFont="1" applyFill="1" applyBorder="1" applyAlignment="1" applyProtection="1">
      <alignment horizontal="left"/>
    </xf>
    <xf numFmtId="168" fontId="40" fillId="0" borderId="0" xfId="3" applyNumberFormat="1" applyFont="1" applyFill="1" applyBorder="1" applyAlignment="1" applyProtection="1">
      <alignment horizontal="right"/>
    </xf>
    <xf numFmtId="2" fontId="25" fillId="0" borderId="0" xfId="3" applyNumberFormat="1" applyFont="1" applyFill="1" applyBorder="1" applyAlignment="1" applyProtection="1">
      <alignment horizontal="right"/>
    </xf>
    <xf numFmtId="2" fontId="0" fillId="0" borderId="0" xfId="0" applyNumberFormat="1"/>
    <xf numFmtId="2" fontId="22" fillId="0" borderId="0" xfId="0" applyNumberFormat="1" applyFont="1" applyFill="1" applyBorder="1" applyAlignment="1" applyProtection="1">
      <alignment horizontal="left"/>
    </xf>
    <xf numFmtId="2" fontId="25" fillId="0" borderId="0" xfId="22" applyNumberFormat="1" applyFont="1" applyFill="1" applyBorder="1" applyAlignment="1" applyProtection="1">
      <alignment horizontal="right" wrapText="1"/>
    </xf>
    <xf numFmtId="2" fontId="28" fillId="0" borderId="0" xfId="3" applyNumberFormat="1" applyFont="1" applyFill="1" applyBorder="1" applyAlignment="1" applyProtection="1">
      <alignment horizontal="right"/>
    </xf>
    <xf numFmtId="2" fontId="25" fillId="8" borderId="1" xfId="3" applyNumberFormat="1" applyFont="1" applyFill="1" applyBorder="1" applyAlignment="1" applyProtection="1">
      <alignment horizontal="right" wrapText="1"/>
      <protection locked="0"/>
    </xf>
    <xf numFmtId="0" fontId="6" fillId="5" borderId="0" xfId="23" applyFont="1" applyFill="1" applyBorder="1" applyAlignment="1" applyProtection="1">
      <alignment horizontal="left"/>
    </xf>
    <xf numFmtId="168" fontId="6" fillId="0" borderId="0" xfId="22" applyNumberFormat="1" applyFont="1" applyFill="1" applyBorder="1" applyAlignment="1" applyProtection="1">
      <alignment horizontal="right"/>
    </xf>
    <xf numFmtId="0" fontId="5" fillId="5" borderId="0" xfId="23" applyFont="1" applyFill="1" applyBorder="1" applyAlignment="1" applyProtection="1">
      <alignment horizontal="left"/>
    </xf>
    <xf numFmtId="0" fontId="5" fillId="5" borderId="0" xfId="32" applyFont="1" applyFill="1" applyBorder="1" applyAlignment="1" applyProtection="1">
      <alignment horizontal="left"/>
    </xf>
    <xf numFmtId="0" fontId="4" fillId="5" borderId="0" xfId="23" applyFont="1" applyFill="1" applyBorder="1" applyAlignment="1" applyProtection="1">
      <alignment horizontal="left"/>
    </xf>
    <xf numFmtId="0" fontId="3" fillId="5" borderId="0" xfId="23" applyFont="1" applyFill="1" applyBorder="1" applyAlignment="1" applyProtection="1">
      <alignment horizontal="left"/>
    </xf>
    <xf numFmtId="0" fontId="2" fillId="5" borderId="0" xfId="23" applyFont="1" applyFill="1" applyBorder="1" applyAlignment="1" applyProtection="1">
      <alignment horizontal="left"/>
    </xf>
    <xf numFmtId="0" fontId="19" fillId="0" borderId="0" xfId="0" applyFont="1"/>
    <xf numFmtId="1" fontId="0" fillId="0" borderId="0" xfId="0" applyNumberFormat="1"/>
    <xf numFmtId="168" fontId="21" fillId="0" borderId="0" xfId="3" applyNumberFormat="1" applyFont="1" applyFill="1" applyBorder="1" applyAlignment="1" applyProtection="1">
      <alignment horizontal="right" wrapText="1"/>
    </xf>
    <xf numFmtId="0" fontId="42" fillId="0" borderId="0" xfId="22" applyFont="1" applyFill="1" applyBorder="1" applyAlignment="1" applyProtection="1">
      <alignment horizontal="left"/>
    </xf>
    <xf numFmtId="167" fontId="43" fillId="0" borderId="0" xfId="3" applyNumberFormat="1" applyFont="1" applyFill="1" applyBorder="1" applyAlignment="1" applyProtection="1">
      <alignment horizontal="left"/>
    </xf>
    <xf numFmtId="168" fontId="21" fillId="0" borderId="0" xfId="22" applyNumberFormat="1" applyFont="1" applyFill="1" applyBorder="1" applyAlignment="1" applyProtection="1">
      <alignment horizontal="right" wrapText="1"/>
    </xf>
    <xf numFmtId="0" fontId="43" fillId="0" borderId="0" xfId="0" applyFont="1" applyFill="1" applyBorder="1" applyAlignment="1" applyProtection="1">
      <alignment horizontal="left"/>
    </xf>
    <xf numFmtId="0" fontId="1" fillId="5" borderId="0" xfId="23" applyFont="1" applyFill="1" applyBorder="1" applyAlignment="1" applyProtection="1">
      <alignment horizontal="left"/>
    </xf>
    <xf numFmtId="0" fontId="21" fillId="0" borderId="0" xfId="22" applyFont="1" applyFill="1" applyBorder="1" applyAlignment="1" applyProtection="1">
      <alignment horizontal="left" wrapText="1"/>
    </xf>
    <xf numFmtId="0" fontId="0" fillId="0" borderId="0" xfId="0" applyFill="1"/>
    <xf numFmtId="168" fontId="0" fillId="0" borderId="0" xfId="0" applyNumberFormat="1" applyFill="1"/>
    <xf numFmtId="166" fontId="21" fillId="2" borderId="0" xfId="19" applyNumberFormat="1" applyBorder="1" applyAlignment="1" applyProtection="1">
      <alignment horizontal="center" textRotation="90" wrapText="1"/>
    </xf>
    <xf numFmtId="0" fontId="27" fillId="0" borderId="0" xfId="21" applyFont="1" applyFill="1" applyBorder="1" applyAlignment="1" applyProtection="1">
      <alignment horizontal="right" wrapText="1"/>
    </xf>
    <xf numFmtId="0" fontId="21" fillId="2" borderId="3" xfId="19" applyBorder="1" applyAlignment="1" applyProtection="1">
      <alignment horizontal="center" textRotation="90" wrapText="1"/>
    </xf>
    <xf numFmtId="0" fontId="21" fillId="2" borderId="0" xfId="19" applyBorder="1" applyAlignment="1" applyProtection="1">
      <alignment horizontal="center" textRotation="90" wrapText="1"/>
    </xf>
  </cellXfs>
  <cellStyles count="155">
    <cellStyle name="1000-sep (2 dec) 2" xfId="6" xr:uid="{00000000-0005-0000-0000-000000000000}"/>
    <cellStyle name="1000-sep (2 dec) 2 2" xfId="7" xr:uid="{00000000-0005-0000-0000-000001000000}"/>
    <cellStyle name="1000-sep (2 dec) 3" xfId="8" xr:uid="{00000000-0005-0000-0000-000002000000}"/>
    <cellStyle name="1000-sep+,00_Oversigt" xfId="9" xr:uid="{00000000-0005-0000-0000-000003000000}"/>
    <cellStyle name="40 % - Markeringsfarve3 2" xfId="23" xr:uid="{00000000-0005-0000-0000-000004000000}"/>
    <cellStyle name="40 % - Markeringsfarve3 2 2" xfId="32" xr:uid="{00000000-0005-0000-0000-000005000000}"/>
    <cellStyle name="40 % - Markeringsfarve3 2 2 2" xfId="103" xr:uid="{00000000-0005-0000-0000-000006000000}"/>
    <cellStyle name="40 % - Markeringsfarve3 2 3" xfId="49" xr:uid="{00000000-0005-0000-0000-000007000000}"/>
    <cellStyle name="40 % - Markeringsfarve3 2 3 2" xfId="120" xr:uid="{00000000-0005-0000-0000-000008000000}"/>
    <cellStyle name="40 % - Markeringsfarve3 2 4" xfId="65" xr:uid="{00000000-0005-0000-0000-000009000000}"/>
    <cellStyle name="40 % - Markeringsfarve3 2 4 2" xfId="136" xr:uid="{00000000-0005-0000-0000-00000A000000}"/>
    <cellStyle name="40 % - Markeringsfarve3 2 5" xfId="69" xr:uid="{00000000-0005-0000-0000-00000B000000}"/>
    <cellStyle name="40 % - Markeringsfarve3 2 5 2" xfId="140" xr:uid="{00000000-0005-0000-0000-00000C000000}"/>
    <cellStyle name="40 % - Markeringsfarve3 2 6" xfId="94" xr:uid="{00000000-0005-0000-0000-00000D000000}"/>
    <cellStyle name="Farve1" xfId="19" builtinId="29"/>
    <cellStyle name="Farve3" xfId="20" builtinId="37"/>
    <cellStyle name="Komma" xfId="1" builtinId="3"/>
    <cellStyle name="Komma 2" xfId="10" xr:uid="{00000000-0005-0000-0000-000011000000}"/>
    <cellStyle name="Komma 2 2" xfId="33" xr:uid="{00000000-0005-0000-0000-000012000000}"/>
    <cellStyle name="Komma 2 2 2" xfId="104" xr:uid="{00000000-0005-0000-0000-000013000000}"/>
    <cellStyle name="Komma 2 3" xfId="50" xr:uid="{00000000-0005-0000-0000-000014000000}"/>
    <cellStyle name="Komma 2 3 2" xfId="121" xr:uid="{00000000-0005-0000-0000-000015000000}"/>
    <cellStyle name="Komma 2 4" xfId="70" xr:uid="{00000000-0005-0000-0000-000016000000}"/>
    <cellStyle name="Komma 2 4 2" xfId="141" xr:uid="{00000000-0005-0000-0000-000017000000}"/>
    <cellStyle name="Komma 2 5" xfId="86" xr:uid="{00000000-0005-0000-0000-000018000000}"/>
    <cellStyle name="Komma 3" xfId="11" xr:uid="{00000000-0005-0000-0000-000019000000}"/>
    <cellStyle name="Komma 3 2" xfId="34" xr:uid="{00000000-0005-0000-0000-00001A000000}"/>
    <cellStyle name="Komma 3 2 2" xfId="105" xr:uid="{00000000-0005-0000-0000-00001B000000}"/>
    <cellStyle name="Komma 3 3" xfId="51" xr:uid="{00000000-0005-0000-0000-00001C000000}"/>
    <cellStyle name="Komma 3 3 2" xfId="122" xr:uid="{00000000-0005-0000-0000-00001D000000}"/>
    <cellStyle name="Komma 3 4" xfId="71" xr:uid="{00000000-0005-0000-0000-00001E000000}"/>
    <cellStyle name="Komma 3 4 2" xfId="142" xr:uid="{00000000-0005-0000-0000-00001F000000}"/>
    <cellStyle name="Komma 3 5" xfId="87" xr:uid="{00000000-0005-0000-0000-000020000000}"/>
    <cellStyle name="Komma 4" xfId="12" xr:uid="{00000000-0005-0000-0000-000021000000}"/>
    <cellStyle name="Komma 5" xfId="3" xr:uid="{00000000-0005-0000-0000-000022000000}"/>
    <cellStyle name="Komma 6" xfId="13" xr:uid="{00000000-0005-0000-0000-000023000000}"/>
    <cellStyle name="Komma 6 2" xfId="35" xr:uid="{00000000-0005-0000-0000-000024000000}"/>
    <cellStyle name="Komma 6 2 2" xfId="106" xr:uid="{00000000-0005-0000-0000-000025000000}"/>
    <cellStyle name="Komma 6 3" xfId="52" xr:uid="{00000000-0005-0000-0000-000026000000}"/>
    <cellStyle name="Komma 6 3 2" xfId="123" xr:uid="{00000000-0005-0000-0000-000027000000}"/>
    <cellStyle name="Komma 6 4" xfId="72" xr:uid="{00000000-0005-0000-0000-000028000000}"/>
    <cellStyle name="Komma 6 4 2" xfId="143" xr:uid="{00000000-0005-0000-0000-000029000000}"/>
    <cellStyle name="Komma 6 5" xfId="88" xr:uid="{00000000-0005-0000-0000-00002A000000}"/>
    <cellStyle name="Komma 7" xfId="14" xr:uid="{00000000-0005-0000-0000-00002B000000}"/>
    <cellStyle name="Komma 7 2" xfId="36" xr:uid="{00000000-0005-0000-0000-00002C000000}"/>
    <cellStyle name="Komma 7 2 2" xfId="107" xr:uid="{00000000-0005-0000-0000-00002D000000}"/>
    <cellStyle name="Komma 7 3" xfId="53" xr:uid="{00000000-0005-0000-0000-00002E000000}"/>
    <cellStyle name="Komma 7 3 2" xfId="124" xr:uid="{00000000-0005-0000-0000-00002F000000}"/>
    <cellStyle name="Komma 7 4" xfId="73" xr:uid="{00000000-0005-0000-0000-000030000000}"/>
    <cellStyle name="Komma 7 4 2" xfId="144" xr:uid="{00000000-0005-0000-0000-000031000000}"/>
    <cellStyle name="Komma 7 5" xfId="89" xr:uid="{00000000-0005-0000-0000-000032000000}"/>
    <cellStyle name="Komma 8" xfId="24" xr:uid="{00000000-0005-0000-0000-000033000000}"/>
    <cellStyle name="Komma 8 2" xfId="29" xr:uid="{00000000-0005-0000-0000-000034000000}"/>
    <cellStyle name="Komma 8 2 2" xfId="38" xr:uid="{00000000-0005-0000-0000-000035000000}"/>
    <cellStyle name="Komma 8 2 2 2" xfId="109" xr:uid="{00000000-0005-0000-0000-000036000000}"/>
    <cellStyle name="Komma 8 2 3" xfId="55" xr:uid="{00000000-0005-0000-0000-000037000000}"/>
    <cellStyle name="Komma 8 2 3 2" xfId="126" xr:uid="{00000000-0005-0000-0000-000038000000}"/>
    <cellStyle name="Komma 8 2 4" xfId="75" xr:uid="{00000000-0005-0000-0000-000039000000}"/>
    <cellStyle name="Komma 8 2 4 2" xfId="146" xr:uid="{00000000-0005-0000-0000-00003A000000}"/>
    <cellStyle name="Komma 8 2 5" xfId="100" xr:uid="{00000000-0005-0000-0000-00003B000000}"/>
    <cellStyle name="Komma 8 3" xfId="37" xr:uid="{00000000-0005-0000-0000-00003C000000}"/>
    <cellStyle name="Komma 8 3 2" xfId="108" xr:uid="{00000000-0005-0000-0000-00003D000000}"/>
    <cellStyle name="Komma 8 4" xfId="54" xr:uid="{00000000-0005-0000-0000-00003E000000}"/>
    <cellStyle name="Komma 8 4 2" xfId="125" xr:uid="{00000000-0005-0000-0000-00003F000000}"/>
    <cellStyle name="Komma 8 5" xfId="74" xr:uid="{00000000-0005-0000-0000-000040000000}"/>
    <cellStyle name="Komma 8 5 2" xfId="145" xr:uid="{00000000-0005-0000-0000-000041000000}"/>
    <cellStyle name="Komma 8 6" xfId="95" xr:uid="{00000000-0005-0000-0000-000042000000}"/>
    <cellStyle name="Komma 9" xfId="27" xr:uid="{00000000-0005-0000-0000-000043000000}"/>
    <cellStyle name="Komma 9 2" xfId="39" xr:uid="{00000000-0005-0000-0000-000044000000}"/>
    <cellStyle name="Komma 9 2 2" xfId="110" xr:uid="{00000000-0005-0000-0000-000045000000}"/>
    <cellStyle name="Komma 9 3" xfId="56" xr:uid="{00000000-0005-0000-0000-000046000000}"/>
    <cellStyle name="Komma 9 3 2" xfId="127" xr:uid="{00000000-0005-0000-0000-000047000000}"/>
    <cellStyle name="Komma 9 4" xfId="76" xr:uid="{00000000-0005-0000-0000-000048000000}"/>
    <cellStyle name="Komma 9 4 2" xfId="147" xr:uid="{00000000-0005-0000-0000-000049000000}"/>
    <cellStyle name="Komma 9 5" xfId="98" xr:uid="{00000000-0005-0000-0000-00004A000000}"/>
    <cellStyle name="Normal" xfId="0" builtinId="0"/>
    <cellStyle name="Normal 2" xfId="15" xr:uid="{00000000-0005-0000-0000-00004D000000}"/>
    <cellStyle name="Normal 2 2" xfId="16" xr:uid="{00000000-0005-0000-0000-00004E000000}"/>
    <cellStyle name="Normal 2 3" xfId="40" xr:uid="{00000000-0005-0000-0000-00004F000000}"/>
    <cellStyle name="Normal 2 3 2" xfId="111" xr:uid="{00000000-0005-0000-0000-000050000000}"/>
    <cellStyle name="Normal 2 4" xfId="57" xr:uid="{00000000-0005-0000-0000-000051000000}"/>
    <cellStyle name="Normal 2 4 2" xfId="128" xr:uid="{00000000-0005-0000-0000-000052000000}"/>
    <cellStyle name="Normal 2 5" xfId="77" xr:uid="{00000000-0005-0000-0000-000053000000}"/>
    <cellStyle name="Normal 2 5 2" xfId="148" xr:uid="{00000000-0005-0000-0000-000054000000}"/>
    <cellStyle name="Normal 2 6" xfId="90" xr:uid="{00000000-0005-0000-0000-000055000000}"/>
    <cellStyle name="Normal 3" xfId="2" xr:uid="{00000000-0005-0000-0000-000056000000}"/>
    <cellStyle name="Normal 3 2" xfId="21" xr:uid="{00000000-0005-0000-0000-000057000000}"/>
    <cellStyle name="Normal 3 2 2" xfId="30" xr:uid="{00000000-0005-0000-0000-000058000000}"/>
    <cellStyle name="Normal 3 2 2 2" xfId="101" xr:uid="{00000000-0005-0000-0000-000059000000}"/>
    <cellStyle name="Normal 3 2 3" xfId="47" xr:uid="{00000000-0005-0000-0000-00005A000000}"/>
    <cellStyle name="Normal 3 2 3 2" xfId="118" xr:uid="{00000000-0005-0000-0000-00005B000000}"/>
    <cellStyle name="Normal 3 2 4" xfId="66" xr:uid="{00000000-0005-0000-0000-00005C000000}"/>
    <cellStyle name="Normal 3 2 4 2" xfId="137" xr:uid="{00000000-0005-0000-0000-00005D000000}"/>
    <cellStyle name="Normal 3 2 5" xfId="67" xr:uid="{00000000-0005-0000-0000-00005E000000}"/>
    <cellStyle name="Normal 3 2 5 2" xfId="138" xr:uid="{00000000-0005-0000-0000-00005F000000}"/>
    <cellStyle name="Normal 3 2 6" xfId="92" xr:uid="{00000000-0005-0000-0000-000060000000}"/>
    <cellStyle name="Normal 3 3" xfId="41" xr:uid="{00000000-0005-0000-0000-000061000000}"/>
    <cellStyle name="Normal 3 3 2" xfId="112" xr:uid="{00000000-0005-0000-0000-000062000000}"/>
    <cellStyle name="Normal 3 4" xfId="58" xr:uid="{00000000-0005-0000-0000-000063000000}"/>
    <cellStyle name="Normal 3 4 2" xfId="129" xr:uid="{00000000-0005-0000-0000-000064000000}"/>
    <cellStyle name="Normal 3 5" xfId="78" xr:uid="{00000000-0005-0000-0000-000065000000}"/>
    <cellStyle name="Normal 3 5 2" xfId="149" xr:uid="{00000000-0005-0000-0000-000066000000}"/>
    <cellStyle name="Normal 3 6" xfId="84" xr:uid="{00000000-0005-0000-0000-000067000000}"/>
    <cellStyle name="Normal 4" xfId="17" xr:uid="{00000000-0005-0000-0000-000068000000}"/>
    <cellStyle name="Normal 5" xfId="4" xr:uid="{00000000-0005-0000-0000-000069000000}"/>
    <cellStyle name="Normal 5 2" xfId="22" xr:uid="{00000000-0005-0000-0000-00006A000000}"/>
    <cellStyle name="Normal 5 2 2" xfId="31" xr:uid="{00000000-0005-0000-0000-00006B000000}"/>
    <cellStyle name="Normal 5 2 2 2" xfId="102" xr:uid="{00000000-0005-0000-0000-00006C000000}"/>
    <cellStyle name="Normal 5 2 3" xfId="48" xr:uid="{00000000-0005-0000-0000-00006D000000}"/>
    <cellStyle name="Normal 5 2 3 2" xfId="119" xr:uid="{00000000-0005-0000-0000-00006E000000}"/>
    <cellStyle name="Normal 5 2 4" xfId="64" xr:uid="{00000000-0005-0000-0000-00006F000000}"/>
    <cellStyle name="Normal 5 2 4 2" xfId="135" xr:uid="{00000000-0005-0000-0000-000070000000}"/>
    <cellStyle name="Normal 5 2 5" xfId="68" xr:uid="{00000000-0005-0000-0000-000071000000}"/>
    <cellStyle name="Normal 5 2 5 2" xfId="139" xr:uid="{00000000-0005-0000-0000-000072000000}"/>
    <cellStyle name="Normal 5 2 6" xfId="93" xr:uid="{00000000-0005-0000-0000-000073000000}"/>
    <cellStyle name="Normal 5 3" xfId="42" xr:uid="{00000000-0005-0000-0000-000074000000}"/>
    <cellStyle name="Normal 5 3 2" xfId="113" xr:uid="{00000000-0005-0000-0000-000075000000}"/>
    <cellStyle name="Normal 5 4" xfId="59" xr:uid="{00000000-0005-0000-0000-000076000000}"/>
    <cellStyle name="Normal 5 4 2" xfId="130" xr:uid="{00000000-0005-0000-0000-000077000000}"/>
    <cellStyle name="Normal 5 5" xfId="79" xr:uid="{00000000-0005-0000-0000-000078000000}"/>
    <cellStyle name="Normal 5 5 2" xfId="150" xr:uid="{00000000-0005-0000-0000-000079000000}"/>
    <cellStyle name="Normal 5 6" xfId="85" xr:uid="{00000000-0005-0000-0000-00007A000000}"/>
    <cellStyle name="Normal 6" xfId="18" xr:uid="{00000000-0005-0000-0000-00007B000000}"/>
    <cellStyle name="Normal 6 2" xfId="43" xr:uid="{00000000-0005-0000-0000-00007C000000}"/>
    <cellStyle name="Normal 6 2 2" xfId="114" xr:uid="{00000000-0005-0000-0000-00007D000000}"/>
    <cellStyle name="Normal 6 3" xfId="60" xr:uid="{00000000-0005-0000-0000-00007E000000}"/>
    <cellStyle name="Normal 6 3 2" xfId="131" xr:uid="{00000000-0005-0000-0000-00007F000000}"/>
    <cellStyle name="Normal 6 4" xfId="80" xr:uid="{00000000-0005-0000-0000-000080000000}"/>
    <cellStyle name="Normal 6 4 2" xfId="151" xr:uid="{00000000-0005-0000-0000-000081000000}"/>
    <cellStyle name="Normal 6 5" xfId="91" xr:uid="{00000000-0005-0000-0000-000082000000}"/>
    <cellStyle name="Normal 7" xfId="25" xr:uid="{00000000-0005-0000-0000-000083000000}"/>
    <cellStyle name="Normal 7 2" xfId="28" xr:uid="{00000000-0005-0000-0000-000084000000}"/>
    <cellStyle name="Normal 7 2 2" xfId="45" xr:uid="{00000000-0005-0000-0000-000085000000}"/>
    <cellStyle name="Normal 7 2 2 2" xfId="116" xr:uid="{00000000-0005-0000-0000-000086000000}"/>
    <cellStyle name="Normal 7 2 3" xfId="62" xr:uid="{00000000-0005-0000-0000-000087000000}"/>
    <cellStyle name="Normal 7 2 3 2" xfId="133" xr:uid="{00000000-0005-0000-0000-000088000000}"/>
    <cellStyle name="Normal 7 2 4" xfId="82" xr:uid="{00000000-0005-0000-0000-000089000000}"/>
    <cellStyle name="Normal 7 2 4 2" xfId="153" xr:uid="{00000000-0005-0000-0000-00008A000000}"/>
    <cellStyle name="Normal 7 2 5" xfId="99" xr:uid="{00000000-0005-0000-0000-00008B000000}"/>
    <cellStyle name="Normal 7 3" xfId="44" xr:uid="{00000000-0005-0000-0000-00008C000000}"/>
    <cellStyle name="Normal 7 3 2" xfId="115" xr:uid="{00000000-0005-0000-0000-00008D000000}"/>
    <cellStyle name="Normal 7 4" xfId="61" xr:uid="{00000000-0005-0000-0000-00008E000000}"/>
    <cellStyle name="Normal 7 4 2" xfId="132" xr:uid="{00000000-0005-0000-0000-00008F000000}"/>
    <cellStyle name="Normal 7 5" xfId="81" xr:uid="{00000000-0005-0000-0000-000090000000}"/>
    <cellStyle name="Normal 7 5 2" xfId="152" xr:uid="{00000000-0005-0000-0000-000091000000}"/>
    <cellStyle name="Normal 7 6" xfId="96" xr:uid="{00000000-0005-0000-0000-000092000000}"/>
    <cellStyle name="Normal 8" xfId="26" xr:uid="{00000000-0005-0000-0000-000093000000}"/>
    <cellStyle name="Normal 8 2" xfId="46" xr:uid="{00000000-0005-0000-0000-000094000000}"/>
    <cellStyle name="Normal 8 2 2" xfId="117" xr:uid="{00000000-0005-0000-0000-000095000000}"/>
    <cellStyle name="Normal 8 3" xfId="63" xr:uid="{00000000-0005-0000-0000-000096000000}"/>
    <cellStyle name="Normal 8 3 2" xfId="134" xr:uid="{00000000-0005-0000-0000-000097000000}"/>
    <cellStyle name="Normal 8 4" xfId="83" xr:uid="{00000000-0005-0000-0000-000098000000}"/>
    <cellStyle name="Normal 8 4 2" xfId="154" xr:uid="{00000000-0005-0000-0000-000099000000}"/>
    <cellStyle name="Normal 8 5" xfId="97" xr:uid="{00000000-0005-0000-0000-00009A000000}"/>
    <cellStyle name="Normal_o" xfId="5" xr:uid="{00000000-0005-0000-0000-00009B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C7F1AF"/>
      <color rgb="FFFF9966"/>
      <color rgb="FFFFFF99"/>
      <color rgb="FF377614"/>
      <color rgb="FFFFFF66"/>
      <color rgb="FFFFFFFF"/>
      <color rgb="FF57BA20"/>
      <color rgb="FF87E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rgb="FF92D050"/>
    <pageSetUpPr fitToPage="1"/>
  </sheetPr>
  <dimension ref="A1:W158"/>
  <sheetViews>
    <sheetView showGridLines="0" tabSelected="1" zoomScale="70" zoomScaleNormal="70" workbookViewId="0">
      <pane ySplit="7" topLeftCell="A8" activePane="bottomLeft" state="frozen"/>
      <selection activeCell="B27" sqref="A1:XFD1048576"/>
      <selection pane="bottomLeft" activeCell="L20" sqref="L20"/>
    </sheetView>
  </sheetViews>
  <sheetFormatPr defaultColWidth="9.140625" defaultRowHeight="12.75" x14ac:dyDescent="0.2"/>
  <cols>
    <col min="1" max="1" width="58.42578125" style="1" customWidth="1"/>
    <col min="2" max="2" width="62.42578125" style="1" customWidth="1"/>
    <col min="3" max="3" width="12.5703125" style="1" bestFit="1" customWidth="1"/>
    <col min="4" max="11" width="12.42578125" style="1" customWidth="1"/>
    <col min="12" max="14" width="11.140625" style="1" customWidth="1"/>
    <col min="15" max="15" width="14.42578125" style="1" customWidth="1"/>
    <col min="16" max="18" width="9.42578125" style="1" customWidth="1"/>
    <col min="19" max="19" width="9.140625" style="1" customWidth="1"/>
    <col min="20" max="20" width="61.28515625" style="1" hidden="1" customWidth="1"/>
    <col min="21" max="23" width="9.140625" style="1" hidden="1" customWidth="1"/>
    <col min="24" max="24" width="9.140625" style="1" customWidth="1"/>
    <col min="25" max="16384" width="9.140625" style="1"/>
  </cols>
  <sheetData>
    <row r="1" spans="1:23" ht="33.75" customHeight="1" x14ac:dyDescent="0.5">
      <c r="A1" s="8" t="s">
        <v>113</v>
      </c>
      <c r="B1" s="9"/>
      <c r="C1" s="85" t="s">
        <v>63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T1" s="4" t="s">
        <v>15</v>
      </c>
      <c r="U1" s="4">
        <v>479412</v>
      </c>
      <c r="W1" s="1" t="s">
        <v>27</v>
      </c>
    </row>
    <row r="2" spans="1:23" ht="18" customHeight="1" x14ac:dyDescent="0.3">
      <c r="A2" s="10"/>
      <c r="B2" s="10"/>
      <c r="C2" s="26"/>
      <c r="D2" s="27"/>
      <c r="E2" s="26" t="s">
        <v>111</v>
      </c>
      <c r="F2" s="27"/>
      <c r="G2" s="27"/>
      <c r="H2" s="12"/>
      <c r="I2" s="26"/>
      <c r="J2" s="27"/>
      <c r="K2" s="26" t="s">
        <v>112</v>
      </c>
      <c r="L2" s="27"/>
      <c r="M2" s="27"/>
      <c r="N2" s="12"/>
      <c r="O2" s="28" t="s">
        <v>8</v>
      </c>
      <c r="T2" s="4" t="s">
        <v>16</v>
      </c>
      <c r="U2" s="4">
        <v>813412</v>
      </c>
      <c r="W2" s="1" t="s">
        <v>26</v>
      </c>
    </row>
    <row r="3" spans="1:23" ht="24" customHeight="1" x14ac:dyDescent="0.25">
      <c r="A3" s="10" t="s">
        <v>9</v>
      </c>
      <c r="B3" s="40"/>
      <c r="C3" s="86" t="s">
        <v>7</v>
      </c>
      <c r="D3" s="87" t="s">
        <v>30</v>
      </c>
      <c r="E3" s="87" t="s">
        <v>31</v>
      </c>
      <c r="F3" s="87" t="s">
        <v>32</v>
      </c>
      <c r="G3" s="84" t="s">
        <v>33</v>
      </c>
      <c r="H3" s="24"/>
      <c r="I3" s="87" t="s">
        <v>7</v>
      </c>
      <c r="J3" s="87" t="s">
        <v>30</v>
      </c>
      <c r="K3" s="87" t="s">
        <v>31</v>
      </c>
      <c r="L3" s="87" t="s">
        <v>32</v>
      </c>
      <c r="M3" s="84" t="s">
        <v>33</v>
      </c>
      <c r="N3" s="24"/>
      <c r="O3" s="84" t="s">
        <v>33</v>
      </c>
      <c r="T3" s="4" t="s">
        <v>17</v>
      </c>
      <c r="U3" s="4">
        <v>443401</v>
      </c>
      <c r="W3" s="1" t="s">
        <v>28</v>
      </c>
    </row>
    <row r="4" spans="1:23" ht="24" customHeight="1" x14ac:dyDescent="0.25">
      <c r="A4" s="10" t="s">
        <v>10</v>
      </c>
      <c r="B4" s="40"/>
      <c r="C4" s="86"/>
      <c r="D4" s="87"/>
      <c r="E4" s="87"/>
      <c r="F4" s="87"/>
      <c r="G4" s="84"/>
      <c r="H4" s="25"/>
      <c r="I4" s="87"/>
      <c r="J4" s="87"/>
      <c r="K4" s="87"/>
      <c r="L4" s="87"/>
      <c r="M4" s="84"/>
      <c r="N4" s="25"/>
      <c r="O4" s="84"/>
      <c r="T4" s="4" t="s">
        <v>18</v>
      </c>
      <c r="U4" s="4">
        <v>479403</v>
      </c>
      <c r="W4" s="1" t="s">
        <v>29</v>
      </c>
    </row>
    <row r="5" spans="1:23" ht="24" customHeight="1" x14ac:dyDescent="0.25">
      <c r="A5" s="10" t="s">
        <v>11</v>
      </c>
      <c r="B5" s="29" t="str">
        <f>IFERROR(VLOOKUP(B4,T1:U4,2,FALSE),"")</f>
        <v/>
      </c>
      <c r="C5" s="86"/>
      <c r="D5" s="87"/>
      <c r="E5" s="87"/>
      <c r="F5" s="87"/>
      <c r="G5" s="84"/>
      <c r="H5" s="25"/>
      <c r="I5" s="87"/>
      <c r="J5" s="87"/>
      <c r="K5" s="87"/>
      <c r="L5" s="87"/>
      <c r="M5" s="84"/>
      <c r="N5" s="25"/>
      <c r="O5" s="84"/>
    </row>
    <row r="6" spans="1:23" ht="24" customHeight="1" x14ac:dyDescent="0.25">
      <c r="A6" s="10" t="s">
        <v>12</v>
      </c>
      <c r="B6" s="41"/>
      <c r="C6" s="86"/>
      <c r="D6" s="87"/>
      <c r="E6" s="87"/>
      <c r="F6" s="87"/>
      <c r="G6" s="84"/>
      <c r="H6" s="25"/>
      <c r="I6" s="87"/>
      <c r="J6" s="87"/>
      <c r="K6" s="87"/>
      <c r="L6" s="87"/>
      <c r="M6" s="84"/>
      <c r="N6" s="25"/>
      <c r="O6" s="84"/>
    </row>
    <row r="7" spans="1:23" ht="24" customHeight="1" x14ac:dyDescent="0.25">
      <c r="A7" s="10" t="s">
        <v>25</v>
      </c>
      <c r="B7" s="40" t="s">
        <v>26</v>
      </c>
      <c r="C7" s="86"/>
      <c r="D7" s="87"/>
      <c r="E7" s="87"/>
      <c r="F7" s="87"/>
      <c r="G7" s="84"/>
      <c r="H7" s="25"/>
      <c r="I7" s="87"/>
      <c r="J7" s="87"/>
      <c r="K7" s="87"/>
      <c r="L7" s="87"/>
      <c r="M7" s="84"/>
      <c r="N7" s="25"/>
      <c r="O7" s="84"/>
    </row>
    <row r="8" spans="1:23" ht="28.9" customHeight="1" x14ac:dyDescent="0.35">
      <c r="A8" s="13" t="s">
        <v>13</v>
      </c>
      <c r="B8" s="11"/>
      <c r="C8" s="81" t="s">
        <v>7</v>
      </c>
      <c r="D8" s="81" t="s">
        <v>30</v>
      </c>
      <c r="E8" s="81" t="s">
        <v>31</v>
      </c>
      <c r="F8" s="81" t="s">
        <v>32</v>
      </c>
      <c r="G8" s="81" t="s">
        <v>33</v>
      </c>
      <c r="H8" s="14"/>
      <c r="I8" s="14"/>
      <c r="J8" s="81" t="s">
        <v>30</v>
      </c>
      <c r="K8" s="81" t="s">
        <v>31</v>
      </c>
      <c r="L8" s="81" t="s">
        <v>32</v>
      </c>
      <c r="M8" s="14"/>
      <c r="N8" s="14"/>
      <c r="O8" s="14"/>
    </row>
    <row r="9" spans="1:23" ht="18.75" x14ac:dyDescent="0.3">
      <c r="A9" s="20" t="s">
        <v>66</v>
      </c>
      <c r="B9" s="66" t="s">
        <v>2</v>
      </c>
      <c r="C9" s="30">
        <v>20</v>
      </c>
      <c r="D9" s="43"/>
      <c r="E9" s="43"/>
      <c r="F9" s="43"/>
      <c r="G9" s="63">
        <f>C9*(D9+E9)/40</f>
        <v>0</v>
      </c>
      <c r="H9" s="31"/>
      <c r="I9" s="31">
        <v>20</v>
      </c>
      <c r="J9" s="52"/>
      <c r="K9" s="52"/>
      <c r="L9" s="52"/>
      <c r="M9" s="63">
        <f>I9*(J9+K9)/40</f>
        <v>0</v>
      </c>
      <c r="N9" s="17"/>
      <c r="O9" s="31">
        <f>G9+M9</f>
        <v>0</v>
      </c>
    </row>
    <row r="10" spans="1:23" ht="18.75" x14ac:dyDescent="0.3">
      <c r="A10" s="53" t="s">
        <v>102</v>
      </c>
      <c r="B10" s="66" t="s">
        <v>3</v>
      </c>
      <c r="C10" s="30">
        <v>20</v>
      </c>
      <c r="D10" s="43"/>
      <c r="E10" s="43"/>
      <c r="F10" s="43"/>
      <c r="G10" s="63">
        <f>C10*(D10+E10)/40</f>
        <v>0</v>
      </c>
      <c r="H10" s="31"/>
      <c r="I10" s="31">
        <v>20</v>
      </c>
      <c r="J10" s="43"/>
      <c r="K10" s="52"/>
      <c r="L10" s="52"/>
      <c r="M10" s="63">
        <f>I10*(J10+K10)/40</f>
        <v>0</v>
      </c>
      <c r="N10" s="17"/>
      <c r="O10" s="31">
        <f>G10+M10</f>
        <v>0</v>
      </c>
    </row>
    <row r="11" spans="1:23" ht="18.75" x14ac:dyDescent="0.3">
      <c r="A11" s="20" t="s">
        <v>67</v>
      </c>
      <c r="B11" s="66" t="s">
        <v>0</v>
      </c>
      <c r="C11" s="30">
        <v>20</v>
      </c>
      <c r="D11" s="52"/>
      <c r="E11" s="52"/>
      <c r="F11" s="52"/>
      <c r="G11" s="63">
        <f t="shared" ref="G11:G12" si="0">C11*(D11+E11)/40</f>
        <v>0</v>
      </c>
      <c r="H11" s="31"/>
      <c r="I11" s="31">
        <v>20</v>
      </c>
      <c r="J11" s="52"/>
      <c r="K11" s="52"/>
      <c r="L11" s="52"/>
      <c r="M11" s="63">
        <f t="shared" ref="M11:M17" si="1">I11*(J11+K11)/40</f>
        <v>0</v>
      </c>
      <c r="N11" s="67"/>
      <c r="O11" s="31">
        <f t="shared" ref="O11" si="2">G11+M11</f>
        <v>0</v>
      </c>
    </row>
    <row r="12" spans="1:23" ht="18.75" x14ac:dyDescent="0.3">
      <c r="A12" s="53" t="s">
        <v>80</v>
      </c>
      <c r="B12" s="66" t="s">
        <v>1</v>
      </c>
      <c r="C12" s="30">
        <v>20</v>
      </c>
      <c r="D12" s="52"/>
      <c r="E12" s="52"/>
      <c r="F12" s="52"/>
      <c r="G12" s="63">
        <f t="shared" si="0"/>
        <v>0</v>
      </c>
      <c r="H12" s="31"/>
      <c r="I12" s="31">
        <v>20</v>
      </c>
      <c r="J12" s="52"/>
      <c r="K12" s="52"/>
      <c r="L12" s="52"/>
      <c r="M12" s="63">
        <f t="shared" si="1"/>
        <v>0</v>
      </c>
      <c r="N12" s="67"/>
      <c r="O12" s="31">
        <f>G12+M12</f>
        <v>0</v>
      </c>
    </row>
    <row r="13" spans="1:23" ht="15.75" x14ac:dyDescent="0.25">
      <c r="A13" s="79"/>
      <c r="B13" s="18"/>
      <c r="C13" s="30"/>
      <c r="D13" s="19"/>
      <c r="E13" s="45"/>
      <c r="F13" s="19"/>
      <c r="G13" s="60"/>
      <c r="H13" s="30"/>
      <c r="I13" s="16"/>
      <c r="J13" s="19"/>
      <c r="K13" s="19"/>
      <c r="L13" s="45"/>
      <c r="M13" s="63"/>
      <c r="N13" s="17"/>
      <c r="O13" s="31"/>
    </row>
    <row r="14" spans="1:23" ht="18.75" x14ac:dyDescent="0.3">
      <c r="A14" s="21" t="s">
        <v>40</v>
      </c>
      <c r="B14" s="66" t="s">
        <v>2</v>
      </c>
      <c r="C14" s="30">
        <v>20</v>
      </c>
      <c r="D14" s="46"/>
      <c r="E14" s="45"/>
      <c r="F14" s="46"/>
      <c r="G14" s="60">
        <f t="shared" ref="G14:G17" si="3">C14*(D14+E14)/40</f>
        <v>0</v>
      </c>
      <c r="H14" s="31"/>
      <c r="I14" s="31">
        <v>20</v>
      </c>
      <c r="J14" s="46"/>
      <c r="K14" s="45"/>
      <c r="L14" s="51"/>
      <c r="M14" s="63">
        <f t="shared" si="1"/>
        <v>0</v>
      </c>
      <c r="N14" s="17"/>
      <c r="O14" s="31">
        <f>G14+M14</f>
        <v>0</v>
      </c>
    </row>
    <row r="15" spans="1:23" ht="18.75" x14ac:dyDescent="0.3">
      <c r="A15" s="54" t="s">
        <v>81</v>
      </c>
      <c r="B15" s="21"/>
      <c r="C15" s="30"/>
      <c r="D15" s="45"/>
      <c r="E15" s="45"/>
      <c r="F15" s="45"/>
      <c r="G15" s="60"/>
      <c r="H15" s="31"/>
      <c r="I15" s="31"/>
      <c r="J15" s="45"/>
      <c r="K15" s="45"/>
      <c r="L15" s="45"/>
      <c r="M15" s="63"/>
      <c r="N15" s="17"/>
      <c r="O15" s="31"/>
    </row>
    <row r="16" spans="1:23" ht="18.75" x14ac:dyDescent="0.3">
      <c r="A16" s="21" t="s">
        <v>41</v>
      </c>
      <c r="B16" s="57" t="s">
        <v>2</v>
      </c>
      <c r="C16" s="30">
        <v>20</v>
      </c>
      <c r="D16" s="43"/>
      <c r="E16" s="43"/>
      <c r="F16" s="43"/>
      <c r="G16" s="60">
        <f>C16*(D16+E16)/40</f>
        <v>0</v>
      </c>
      <c r="H16" s="31"/>
      <c r="I16" s="31">
        <v>20</v>
      </c>
      <c r="J16" s="43"/>
      <c r="K16" s="52"/>
      <c r="L16" s="52"/>
      <c r="M16" s="63">
        <f t="shared" si="1"/>
        <v>0</v>
      </c>
      <c r="N16" s="17"/>
      <c r="O16" s="31">
        <f>G16+M16</f>
        <v>0</v>
      </c>
    </row>
    <row r="17" spans="1:18" ht="18.75" x14ac:dyDescent="0.3">
      <c r="A17" s="54" t="s">
        <v>50</v>
      </c>
      <c r="B17" s="57" t="s">
        <v>3</v>
      </c>
      <c r="C17" s="30">
        <v>20</v>
      </c>
      <c r="D17" s="43"/>
      <c r="E17" s="43"/>
      <c r="F17" s="43"/>
      <c r="G17" s="60">
        <f t="shared" si="3"/>
        <v>0</v>
      </c>
      <c r="H17" s="31"/>
      <c r="I17" s="31">
        <v>20</v>
      </c>
      <c r="J17" s="43"/>
      <c r="K17" s="44"/>
      <c r="L17" s="44"/>
      <c r="M17" s="63">
        <f t="shared" si="1"/>
        <v>0</v>
      </c>
      <c r="N17" s="17"/>
      <c r="O17" s="31">
        <f>G17+M17</f>
        <v>0</v>
      </c>
    </row>
    <row r="18" spans="1:18" ht="15" x14ac:dyDescent="0.25">
      <c r="A18" s="79"/>
      <c r="B18" s="32"/>
      <c r="C18" s="30"/>
      <c r="D18" s="45"/>
      <c r="E18" s="45"/>
      <c r="F18" s="45"/>
      <c r="G18" s="60"/>
      <c r="H18" s="30"/>
      <c r="I18" s="30"/>
      <c r="J18" s="45"/>
      <c r="K18" s="45"/>
      <c r="L18" s="45"/>
      <c r="M18" s="63"/>
      <c r="N18" s="17"/>
      <c r="O18" s="31"/>
    </row>
    <row r="19" spans="1:18" ht="18.75" x14ac:dyDescent="0.3">
      <c r="A19" s="58" t="s">
        <v>53</v>
      </c>
      <c r="B19" s="70" t="s">
        <v>73</v>
      </c>
      <c r="C19" s="30">
        <v>10</v>
      </c>
      <c r="D19" s="44"/>
      <c r="E19" s="45"/>
      <c r="F19" s="44"/>
      <c r="G19" s="60">
        <f>C19*(D19+E19)/40</f>
        <v>0</v>
      </c>
      <c r="H19" s="31"/>
      <c r="I19" s="31">
        <v>10</v>
      </c>
      <c r="J19" s="44"/>
      <c r="K19" s="45"/>
      <c r="L19" s="52"/>
      <c r="M19" s="63">
        <f t="shared" ref="M19:M21" si="4">I19*(J19+K19)/40</f>
        <v>0</v>
      </c>
      <c r="N19" s="67"/>
      <c r="O19" s="31">
        <f>G19+M19</f>
        <v>0</v>
      </c>
      <c r="Q19" s="33"/>
      <c r="R19" s="33"/>
    </row>
    <row r="20" spans="1:18" ht="18.75" x14ac:dyDescent="0.3">
      <c r="A20" s="53" t="s">
        <v>53</v>
      </c>
      <c r="B20" s="70" t="s">
        <v>74</v>
      </c>
      <c r="C20" s="30">
        <v>10</v>
      </c>
      <c r="D20" s="44"/>
      <c r="E20" s="45"/>
      <c r="F20" s="44"/>
      <c r="G20" s="60">
        <f>C20*(D20+E20)/40</f>
        <v>0</v>
      </c>
      <c r="H20" s="31"/>
      <c r="I20" s="31">
        <v>10</v>
      </c>
      <c r="J20" s="44"/>
      <c r="K20" s="45"/>
      <c r="L20" s="52"/>
      <c r="M20" s="63">
        <f>I20*(J20+K20)/40</f>
        <v>0</v>
      </c>
      <c r="N20" s="67"/>
      <c r="O20" s="31">
        <f>G20+M20</f>
        <v>0</v>
      </c>
      <c r="Q20" s="33"/>
      <c r="R20" s="33"/>
    </row>
    <row r="21" spans="1:18" ht="18.75" x14ac:dyDescent="0.3">
      <c r="A21" s="53" t="s">
        <v>53</v>
      </c>
      <c r="B21" s="70" t="s">
        <v>75</v>
      </c>
      <c r="C21" s="30">
        <v>10</v>
      </c>
      <c r="D21" s="52"/>
      <c r="E21" s="45"/>
      <c r="F21" s="52"/>
      <c r="G21" s="60">
        <f>C21*(D21+E21)/40</f>
        <v>0</v>
      </c>
      <c r="H21" s="31"/>
      <c r="I21" s="31">
        <v>10</v>
      </c>
      <c r="J21" s="52"/>
      <c r="K21" s="45"/>
      <c r="L21" s="44"/>
      <c r="M21" s="63">
        <f t="shared" si="4"/>
        <v>0</v>
      </c>
      <c r="N21" s="67"/>
      <c r="O21" s="31">
        <f>G21+M21</f>
        <v>0</v>
      </c>
      <c r="Q21" s="33"/>
      <c r="R21" s="33"/>
    </row>
    <row r="22" spans="1:18" s="42" customFormat="1" x14ac:dyDescent="0.2">
      <c r="A22" s="79"/>
      <c r="G22" s="61"/>
      <c r="M22" s="61"/>
    </row>
    <row r="23" spans="1:18" ht="18.75" x14ac:dyDescent="0.3">
      <c r="A23" s="58" t="s">
        <v>54</v>
      </c>
      <c r="B23" s="66" t="s">
        <v>43</v>
      </c>
      <c r="C23" s="31">
        <v>4</v>
      </c>
      <c r="D23" s="51"/>
      <c r="E23" s="45"/>
      <c r="F23" s="51"/>
      <c r="G23" s="60">
        <f>C23*(D23+E23)/40</f>
        <v>0</v>
      </c>
      <c r="H23" s="31"/>
      <c r="I23" s="31">
        <v>4</v>
      </c>
      <c r="J23" s="51"/>
      <c r="K23" s="45"/>
      <c r="L23" s="51"/>
      <c r="M23" s="63">
        <f>I23*(J23+K23)/40</f>
        <v>0</v>
      </c>
      <c r="N23" s="67"/>
      <c r="O23" s="31">
        <f>G23+M23</f>
        <v>0</v>
      </c>
    </row>
    <row r="24" spans="1:18" ht="18.75" x14ac:dyDescent="0.3">
      <c r="A24" s="53" t="s">
        <v>51</v>
      </c>
      <c r="B24" s="66" t="s">
        <v>38</v>
      </c>
      <c r="C24" s="31">
        <v>2</v>
      </c>
      <c r="D24" s="51"/>
      <c r="E24" s="45"/>
      <c r="F24" s="51"/>
      <c r="G24" s="60">
        <f>C24*(D24+E24)/40</f>
        <v>0</v>
      </c>
      <c r="H24" s="31"/>
      <c r="I24" s="31">
        <v>2</v>
      </c>
      <c r="J24" s="51"/>
      <c r="K24" s="45"/>
      <c r="L24" s="51"/>
      <c r="M24" s="63">
        <f>I24*(J24+K24)/40</f>
        <v>0</v>
      </c>
      <c r="N24" s="67"/>
      <c r="O24" s="31">
        <f>G24+M24</f>
        <v>0</v>
      </c>
    </row>
    <row r="25" spans="1:18" ht="18.75" x14ac:dyDescent="0.3">
      <c r="A25" s="53" t="s">
        <v>51</v>
      </c>
      <c r="B25" s="66" t="s">
        <v>44</v>
      </c>
      <c r="C25" s="31">
        <v>20</v>
      </c>
      <c r="D25" s="51"/>
      <c r="E25" s="45"/>
      <c r="F25" s="51"/>
      <c r="G25" s="60">
        <f>C25*(D25+E25)/40</f>
        <v>0</v>
      </c>
      <c r="H25" s="31"/>
      <c r="I25" s="31">
        <v>20</v>
      </c>
      <c r="J25" s="51"/>
      <c r="K25" s="45"/>
      <c r="L25" s="51"/>
      <c r="M25" s="63">
        <f>I25*(J25+K25)/40</f>
        <v>0</v>
      </c>
      <c r="N25" s="67"/>
      <c r="O25" s="31">
        <f>G25+M25</f>
        <v>0</v>
      </c>
    </row>
    <row r="26" spans="1:18" ht="15.75" x14ac:dyDescent="0.25">
      <c r="A26" s="79"/>
      <c r="B26" s="18"/>
      <c r="C26" s="30"/>
      <c r="D26" s="19"/>
      <c r="E26" s="45"/>
      <c r="F26" s="19"/>
      <c r="G26" s="31"/>
      <c r="H26" s="30"/>
      <c r="I26" s="16"/>
      <c r="J26" s="19"/>
      <c r="K26" s="19"/>
      <c r="L26" s="45"/>
      <c r="M26" s="17"/>
      <c r="N26" s="2"/>
      <c r="O26" s="31"/>
    </row>
    <row r="27" spans="1:18" ht="23.25" x14ac:dyDescent="0.35">
      <c r="A27" s="3" t="s">
        <v>68</v>
      </c>
      <c r="B27" s="18"/>
      <c r="C27" s="30"/>
      <c r="D27" s="19"/>
      <c r="E27" s="45"/>
      <c r="F27" s="19"/>
      <c r="G27" s="31"/>
      <c r="H27" s="30"/>
      <c r="I27" s="16"/>
      <c r="J27" s="19"/>
      <c r="K27" s="19"/>
      <c r="L27" s="45"/>
      <c r="M27" s="17"/>
      <c r="N27" s="2"/>
      <c r="O27" s="31"/>
    </row>
    <row r="28" spans="1:18" ht="15" x14ac:dyDescent="0.25">
      <c r="A28" s="56" t="s">
        <v>69</v>
      </c>
      <c r="B28" s="68" t="s">
        <v>69</v>
      </c>
      <c r="C28" s="31">
        <v>3</v>
      </c>
      <c r="D28" s="51"/>
      <c r="E28" s="45"/>
      <c r="F28" s="51"/>
      <c r="G28" s="31">
        <f t="shared" ref="G28:G33" si="5">C28*(D28+E28)/40</f>
        <v>0</v>
      </c>
      <c r="H28" s="30"/>
      <c r="I28" s="31">
        <v>3</v>
      </c>
      <c r="J28" s="51"/>
      <c r="K28" s="45"/>
      <c r="L28" s="51"/>
      <c r="M28" s="17">
        <f t="shared" ref="M28:M33" si="6">I28*(J28+K28)/40</f>
        <v>0</v>
      </c>
      <c r="N28" s="30"/>
      <c r="O28" s="31">
        <f t="shared" ref="O28:O33" si="7">G28+M28</f>
        <v>0</v>
      </c>
      <c r="P28" s="34"/>
      <c r="Q28" s="11"/>
      <c r="R28" s="34"/>
    </row>
    <row r="29" spans="1:18" ht="15" x14ac:dyDescent="0.25">
      <c r="A29" s="56" t="s">
        <v>79</v>
      </c>
      <c r="B29" s="72" t="s">
        <v>79</v>
      </c>
      <c r="C29" s="31">
        <v>0.6</v>
      </c>
      <c r="D29" s="51"/>
      <c r="E29" s="45"/>
      <c r="F29" s="51"/>
      <c r="G29" s="31">
        <f t="shared" si="5"/>
        <v>0</v>
      </c>
      <c r="H29" s="30"/>
      <c r="I29" s="31">
        <v>0.6</v>
      </c>
      <c r="J29" s="51"/>
      <c r="K29" s="45"/>
      <c r="L29" s="51"/>
      <c r="M29" s="17">
        <f t="shared" si="6"/>
        <v>0</v>
      </c>
      <c r="N29" s="30"/>
      <c r="O29" s="31">
        <f t="shared" si="7"/>
        <v>0</v>
      </c>
      <c r="P29" s="34"/>
      <c r="Q29" s="11"/>
      <c r="R29" s="34"/>
    </row>
    <row r="30" spans="1:18" ht="15" x14ac:dyDescent="0.25">
      <c r="A30" s="56" t="s">
        <v>70</v>
      </c>
      <c r="B30" s="68" t="s">
        <v>70</v>
      </c>
      <c r="C30" s="30">
        <v>3</v>
      </c>
      <c r="D30" s="47"/>
      <c r="E30" s="45"/>
      <c r="F30" s="47"/>
      <c r="G30" s="31">
        <f t="shared" si="5"/>
        <v>0</v>
      </c>
      <c r="H30" s="31"/>
      <c r="I30" s="30">
        <v>3</v>
      </c>
      <c r="J30" s="47"/>
      <c r="K30" s="45"/>
      <c r="L30" s="51"/>
      <c r="M30" s="17">
        <f t="shared" si="6"/>
        <v>0</v>
      </c>
      <c r="N30" s="67"/>
      <c r="O30" s="31">
        <f t="shared" si="7"/>
        <v>0</v>
      </c>
    </row>
    <row r="31" spans="1:18" ht="15" x14ac:dyDescent="0.25">
      <c r="A31" s="56" t="s">
        <v>64</v>
      </c>
      <c r="B31" s="68" t="s">
        <v>64</v>
      </c>
      <c r="C31" s="31">
        <v>2</v>
      </c>
      <c r="D31" s="47"/>
      <c r="E31" s="45"/>
      <c r="F31" s="47"/>
      <c r="G31" s="31">
        <f t="shared" si="5"/>
        <v>0</v>
      </c>
      <c r="H31" s="31"/>
      <c r="I31" s="31">
        <v>2</v>
      </c>
      <c r="J31" s="47"/>
      <c r="K31" s="45"/>
      <c r="L31" s="51"/>
      <c r="M31" s="17">
        <f t="shared" si="6"/>
        <v>0</v>
      </c>
      <c r="N31" s="67"/>
      <c r="O31" s="31">
        <f t="shared" si="7"/>
        <v>0</v>
      </c>
    </row>
    <row r="32" spans="1:18" ht="15" x14ac:dyDescent="0.25">
      <c r="A32" s="56" t="s">
        <v>22</v>
      </c>
      <c r="B32" s="68" t="s">
        <v>22</v>
      </c>
      <c r="C32" s="31">
        <v>1</v>
      </c>
      <c r="D32" s="47"/>
      <c r="E32" s="45"/>
      <c r="F32" s="47"/>
      <c r="G32" s="31">
        <f t="shared" si="5"/>
        <v>0</v>
      </c>
      <c r="H32" s="31"/>
      <c r="I32" s="31">
        <v>1</v>
      </c>
      <c r="J32" s="47"/>
      <c r="K32" s="45"/>
      <c r="L32" s="51"/>
      <c r="M32" s="17">
        <f t="shared" si="6"/>
        <v>0</v>
      </c>
      <c r="N32" s="67"/>
      <c r="O32" s="31">
        <f t="shared" si="7"/>
        <v>0</v>
      </c>
    </row>
    <row r="33" spans="1:23" ht="15" x14ac:dyDescent="0.25">
      <c r="A33" s="56" t="s">
        <v>71</v>
      </c>
      <c r="B33" s="68" t="s">
        <v>71</v>
      </c>
      <c r="C33" s="31">
        <f>3.5/5</f>
        <v>0.7</v>
      </c>
      <c r="D33" s="47"/>
      <c r="E33" s="45"/>
      <c r="F33" s="47"/>
      <c r="G33" s="31">
        <f t="shared" si="5"/>
        <v>0</v>
      </c>
      <c r="H33" s="31"/>
      <c r="I33" s="31">
        <f>C33</f>
        <v>0.7</v>
      </c>
      <c r="J33" s="47"/>
      <c r="K33" s="45"/>
      <c r="L33" s="51"/>
      <c r="M33" s="17">
        <f t="shared" si="6"/>
        <v>0</v>
      </c>
      <c r="N33" s="67"/>
      <c r="O33" s="31">
        <f t="shared" si="7"/>
        <v>0</v>
      </c>
    </row>
    <row r="34" spans="1:23" ht="23.25" x14ac:dyDescent="0.35">
      <c r="A34" s="3" t="s">
        <v>39</v>
      </c>
      <c r="B34" s="18"/>
      <c r="C34" s="30"/>
      <c r="D34" s="19"/>
      <c r="E34" s="45"/>
      <c r="F34" s="19"/>
      <c r="G34" s="31"/>
      <c r="H34" s="30"/>
      <c r="I34" s="16"/>
      <c r="J34" s="19"/>
      <c r="K34" s="19"/>
      <c r="L34" s="45"/>
      <c r="M34" s="17"/>
      <c r="N34" s="16"/>
      <c r="O34" s="31"/>
    </row>
    <row r="35" spans="1:23" ht="15" x14ac:dyDescent="0.25">
      <c r="A35" s="56" t="s">
        <v>4</v>
      </c>
      <c r="B35" s="66" t="s">
        <v>4</v>
      </c>
      <c r="C35" s="31">
        <v>1.2</v>
      </c>
      <c r="D35" s="51"/>
      <c r="E35" s="45"/>
      <c r="F35" s="51"/>
      <c r="G35" s="31">
        <f>C35*(D35+E35)/40</f>
        <v>0</v>
      </c>
      <c r="H35" s="30"/>
      <c r="I35" s="31">
        <v>1.2</v>
      </c>
      <c r="J35" s="51"/>
      <c r="K35" s="45"/>
      <c r="L35" s="51"/>
      <c r="M35" s="17">
        <f>I35*(J35+K35)/40</f>
        <v>0</v>
      </c>
      <c r="N35" s="30"/>
      <c r="O35" s="31">
        <f>G35+M35</f>
        <v>0</v>
      </c>
    </row>
    <row r="36" spans="1:23" ht="15" x14ac:dyDescent="0.25">
      <c r="A36" s="78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67"/>
      <c r="O36" s="31"/>
      <c r="V36" s="4"/>
      <c r="W36" s="4"/>
    </row>
    <row r="37" spans="1:23" ht="23.25" x14ac:dyDescent="0.35">
      <c r="A37" s="3" t="s">
        <v>65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67"/>
      <c r="O37" s="31"/>
      <c r="V37" s="4"/>
      <c r="W37" s="4"/>
    </row>
    <row r="38" spans="1:23" ht="18.75" x14ac:dyDescent="0.3">
      <c r="A38" s="20" t="s">
        <v>55</v>
      </c>
      <c r="B38" s="66" t="s">
        <v>43</v>
      </c>
      <c r="C38" s="30">
        <v>20</v>
      </c>
      <c r="D38" s="51"/>
      <c r="E38" s="45"/>
      <c r="F38" s="51"/>
      <c r="G38" s="60">
        <f>C38*(D38+E38)/40</f>
        <v>0</v>
      </c>
      <c r="H38" s="31"/>
      <c r="I38" s="31">
        <v>20</v>
      </c>
      <c r="J38" s="51"/>
      <c r="K38" s="45"/>
      <c r="L38" s="51"/>
      <c r="M38" s="63">
        <f t="shared" ref="M38" si="8">I38*(J38+K38)/40</f>
        <v>0</v>
      </c>
      <c r="N38" s="67"/>
      <c r="O38" s="31">
        <f t="shared" ref="O38" si="9">G38+M38</f>
        <v>0</v>
      </c>
    </row>
    <row r="39" spans="1:23" ht="18.75" x14ac:dyDescent="0.3">
      <c r="A39" s="20" t="s">
        <v>56</v>
      </c>
      <c r="B39" s="66" t="s">
        <v>44</v>
      </c>
      <c r="C39" s="30">
        <v>20</v>
      </c>
      <c r="D39" s="46"/>
      <c r="E39" s="45"/>
      <c r="F39" s="46"/>
      <c r="G39" s="60">
        <f t="shared" ref="G39:G43" si="10">C39*(D39+E39)/40</f>
        <v>0</v>
      </c>
      <c r="H39" s="31"/>
      <c r="I39" s="31">
        <v>20</v>
      </c>
      <c r="J39" s="46"/>
      <c r="K39" s="45"/>
      <c r="L39" s="51"/>
      <c r="M39" s="63">
        <f>I39*(J39+K39)/40</f>
        <v>0</v>
      </c>
      <c r="N39" s="17"/>
      <c r="O39" s="31">
        <f>G39+M39</f>
        <v>0</v>
      </c>
    </row>
    <row r="40" spans="1:23" ht="18.75" x14ac:dyDescent="0.3">
      <c r="A40" s="53" t="s">
        <v>56</v>
      </c>
      <c r="B40" s="66" t="s">
        <v>38</v>
      </c>
      <c r="C40" s="47"/>
      <c r="D40" s="47"/>
      <c r="E40" s="45"/>
      <c r="F40" s="46"/>
      <c r="G40" s="60">
        <f t="shared" si="10"/>
        <v>0</v>
      </c>
      <c r="H40" s="31"/>
      <c r="I40" s="51"/>
      <c r="J40" s="46"/>
      <c r="K40" s="45"/>
      <c r="L40" s="51"/>
      <c r="M40" s="63">
        <f>I40*(J40+K40)/40</f>
        <v>0</v>
      </c>
      <c r="N40" s="17"/>
      <c r="O40" s="31">
        <f>G40+M40</f>
        <v>0</v>
      </c>
      <c r="T40" s="4"/>
      <c r="U40" s="4"/>
    </row>
    <row r="41" spans="1:23" ht="18.75" x14ac:dyDescent="0.3">
      <c r="A41" s="58"/>
      <c r="B41" s="66"/>
      <c r="G41" s="62"/>
      <c r="M41" s="62"/>
    </row>
    <row r="42" spans="1:23" ht="18.75" x14ac:dyDescent="0.3">
      <c r="A42" s="20" t="s">
        <v>57</v>
      </c>
      <c r="B42" s="66" t="s">
        <v>44</v>
      </c>
      <c r="C42" s="17">
        <v>20</v>
      </c>
      <c r="D42" s="46"/>
      <c r="E42" s="45"/>
      <c r="F42" s="46"/>
      <c r="G42" s="60">
        <f t="shared" si="10"/>
        <v>0</v>
      </c>
      <c r="H42" s="31"/>
      <c r="I42" s="17">
        <v>20</v>
      </c>
      <c r="J42" s="46"/>
      <c r="K42" s="45"/>
      <c r="L42" s="51"/>
      <c r="M42" s="63">
        <f t="shared" ref="M42:M43" si="11">I42*(J42+K42)/40</f>
        <v>0</v>
      </c>
      <c r="N42" s="17"/>
      <c r="O42" s="31">
        <f t="shared" ref="O42:O43" si="12">G42+M42</f>
        <v>0</v>
      </c>
    </row>
    <row r="43" spans="1:23" ht="18.75" x14ac:dyDescent="0.3">
      <c r="A43" s="53" t="s">
        <v>57</v>
      </c>
      <c r="B43" s="66" t="s">
        <v>42</v>
      </c>
      <c r="C43" s="17">
        <v>10</v>
      </c>
      <c r="D43" s="47"/>
      <c r="E43" s="45"/>
      <c r="F43" s="47"/>
      <c r="G43" s="60">
        <f t="shared" si="10"/>
        <v>0</v>
      </c>
      <c r="H43" s="31"/>
      <c r="I43" s="17">
        <v>10</v>
      </c>
      <c r="J43" s="47"/>
      <c r="K43" s="45"/>
      <c r="L43" s="51"/>
      <c r="M43" s="63">
        <f t="shared" si="11"/>
        <v>0</v>
      </c>
      <c r="N43" s="17"/>
      <c r="O43" s="31">
        <f t="shared" si="12"/>
        <v>0</v>
      </c>
    </row>
    <row r="44" spans="1:23" ht="18.75" x14ac:dyDescent="0.3">
      <c r="A44" s="58"/>
      <c r="B44" s="66"/>
      <c r="G44" s="62"/>
      <c r="M44" s="62"/>
      <c r="T44" s="4"/>
      <c r="U44" s="4"/>
    </row>
    <row r="45" spans="1:23" ht="15.6" customHeight="1" x14ac:dyDescent="0.3">
      <c r="A45" s="20" t="s">
        <v>78</v>
      </c>
      <c r="B45" s="57" t="s">
        <v>58</v>
      </c>
      <c r="C45" s="49">
        <v>6.7</v>
      </c>
      <c r="D45" s="44"/>
      <c r="E45" s="48"/>
      <c r="F45" s="44"/>
      <c r="G45" s="60">
        <f>C45*(D45+E45)/40</f>
        <v>0</v>
      </c>
      <c r="H45" s="31"/>
      <c r="I45" s="49">
        <v>6.7</v>
      </c>
      <c r="J45" s="44"/>
      <c r="K45" s="48"/>
      <c r="L45" s="52"/>
      <c r="M45" s="63">
        <f>I45*(J45+K45)/40</f>
        <v>0</v>
      </c>
      <c r="N45" s="67"/>
      <c r="O45" s="31">
        <f>G45+M45</f>
        <v>0</v>
      </c>
      <c r="T45" s="4"/>
      <c r="U45" s="4"/>
      <c r="V45" s="4"/>
      <c r="W45" s="4"/>
    </row>
    <row r="46" spans="1:23" ht="15.6" customHeight="1" x14ac:dyDescent="0.3">
      <c r="A46" s="53" t="s">
        <v>78</v>
      </c>
      <c r="B46" s="57" t="s">
        <v>59</v>
      </c>
      <c r="C46" s="50">
        <v>6.7</v>
      </c>
      <c r="D46" s="52"/>
      <c r="E46" s="48"/>
      <c r="F46" s="44"/>
      <c r="G46" s="60">
        <f t="shared" ref="G46:G48" si="13">C46*(D46+E46)/40</f>
        <v>0</v>
      </c>
      <c r="H46" s="31"/>
      <c r="I46" s="49">
        <v>6.7</v>
      </c>
      <c r="J46" s="44"/>
      <c r="K46" s="48"/>
      <c r="L46" s="52"/>
      <c r="M46" s="63">
        <f t="shared" ref="M46:M48" si="14">I46*(J46+K46)/40</f>
        <v>0</v>
      </c>
      <c r="N46" s="67"/>
      <c r="O46" s="31">
        <f t="shared" ref="O46:O48" si="15">G46+M46</f>
        <v>0</v>
      </c>
      <c r="T46" s="4"/>
      <c r="U46" s="4"/>
      <c r="V46" s="4"/>
      <c r="W46" s="4"/>
    </row>
    <row r="47" spans="1:23" ht="15.6" customHeight="1" x14ac:dyDescent="0.3">
      <c r="A47" s="53" t="s">
        <v>78</v>
      </c>
      <c r="B47" s="57" t="s">
        <v>60</v>
      </c>
      <c r="C47" s="50">
        <v>6.7</v>
      </c>
      <c r="D47" s="52"/>
      <c r="E47" s="48"/>
      <c r="F47" s="44"/>
      <c r="G47" s="60">
        <f t="shared" si="13"/>
        <v>0</v>
      </c>
      <c r="H47" s="31"/>
      <c r="I47" s="49">
        <v>6.7</v>
      </c>
      <c r="J47" s="44"/>
      <c r="K47" s="48"/>
      <c r="L47" s="52"/>
      <c r="M47" s="63">
        <f t="shared" si="14"/>
        <v>0</v>
      </c>
      <c r="N47" s="67"/>
      <c r="O47" s="31">
        <f t="shared" si="15"/>
        <v>0</v>
      </c>
      <c r="T47" s="4"/>
      <c r="U47" s="4"/>
      <c r="V47" s="4"/>
      <c r="W47" s="4"/>
    </row>
    <row r="48" spans="1:23" ht="15.6" customHeight="1" x14ac:dyDescent="0.3">
      <c r="A48" s="20" t="s">
        <v>77</v>
      </c>
      <c r="B48" s="57" t="s">
        <v>58</v>
      </c>
      <c r="C48" s="49">
        <v>6.7</v>
      </c>
      <c r="D48" s="44"/>
      <c r="E48" s="48"/>
      <c r="F48" s="44"/>
      <c r="G48" s="60">
        <f t="shared" si="13"/>
        <v>0</v>
      </c>
      <c r="H48" s="31"/>
      <c r="I48" s="49">
        <v>6.7</v>
      </c>
      <c r="J48" s="44"/>
      <c r="K48" s="48"/>
      <c r="L48" s="52"/>
      <c r="M48" s="63">
        <f t="shared" si="14"/>
        <v>0</v>
      </c>
      <c r="N48" s="67"/>
      <c r="O48" s="31">
        <f t="shared" si="15"/>
        <v>0</v>
      </c>
      <c r="T48" s="4"/>
      <c r="U48" s="4"/>
      <c r="V48" s="4"/>
      <c r="W48" s="4"/>
    </row>
    <row r="49" spans="1:23" ht="15.6" customHeight="1" x14ac:dyDescent="0.3">
      <c r="A49" s="53" t="s">
        <v>77</v>
      </c>
      <c r="B49" s="57" t="s">
        <v>59</v>
      </c>
      <c r="C49" s="50">
        <v>6.7</v>
      </c>
      <c r="D49" s="52"/>
      <c r="E49" s="48"/>
      <c r="F49" s="44"/>
      <c r="G49" s="60">
        <f>C49*(D49+E49)/40</f>
        <v>0</v>
      </c>
      <c r="H49" s="31"/>
      <c r="I49" s="50">
        <v>6.7</v>
      </c>
      <c r="J49" s="52"/>
      <c r="K49" s="48"/>
      <c r="L49" s="52"/>
      <c r="M49" s="63">
        <f t="shared" ref="M49:M50" si="16">I49*(J49+K49)/40</f>
        <v>0</v>
      </c>
      <c r="N49" s="67"/>
      <c r="O49" s="31">
        <f t="shared" ref="O49:O50" si="17">G49+M49</f>
        <v>0</v>
      </c>
      <c r="T49" s="4"/>
      <c r="U49" s="4"/>
      <c r="V49" s="4"/>
      <c r="W49" s="4"/>
    </row>
    <row r="50" spans="1:23" ht="15.6" customHeight="1" x14ac:dyDescent="0.3">
      <c r="A50" s="53" t="s">
        <v>77</v>
      </c>
      <c r="B50" s="57" t="s">
        <v>60</v>
      </c>
      <c r="C50" s="50">
        <v>6.7</v>
      </c>
      <c r="D50" s="52"/>
      <c r="E50" s="48"/>
      <c r="F50" s="44"/>
      <c r="G50" s="60">
        <f>C50*(D50+E50)/40</f>
        <v>0</v>
      </c>
      <c r="H50" s="31"/>
      <c r="I50" s="50">
        <v>6.7</v>
      </c>
      <c r="J50" s="52"/>
      <c r="K50" s="48"/>
      <c r="L50" s="52"/>
      <c r="M50" s="63">
        <f t="shared" si="16"/>
        <v>0</v>
      </c>
      <c r="N50" s="67"/>
      <c r="O50" s="31">
        <f t="shared" si="17"/>
        <v>0</v>
      </c>
      <c r="T50" s="4"/>
      <c r="U50" s="4"/>
      <c r="V50" s="4"/>
      <c r="W50" s="4"/>
    </row>
    <row r="51" spans="1:23" ht="15.75" x14ac:dyDescent="0.25">
      <c r="A51" s="77"/>
      <c r="B51" s="18"/>
      <c r="C51" s="30"/>
      <c r="D51" s="16">
        <v>0</v>
      </c>
      <c r="E51" s="30"/>
      <c r="F51" s="16"/>
      <c r="G51" s="31"/>
      <c r="H51" s="30"/>
      <c r="I51" s="16"/>
      <c r="J51" s="30">
        <v>0</v>
      </c>
      <c r="K51" s="16"/>
      <c r="L51" s="30"/>
      <c r="M51" s="17"/>
      <c r="N51" s="67"/>
      <c r="O51" s="31"/>
      <c r="V51" s="4"/>
      <c r="W51" s="4"/>
    </row>
    <row r="52" spans="1:23" ht="18.75" x14ac:dyDescent="0.3">
      <c r="A52" s="35" t="s">
        <v>35</v>
      </c>
      <c r="B52" s="36"/>
      <c r="C52" s="59"/>
      <c r="D52" s="37">
        <f>SUM(D9:D50)</f>
        <v>0</v>
      </c>
      <c r="E52" s="37">
        <f>SUM(E9:E50)</f>
        <v>0</v>
      </c>
      <c r="F52" s="37">
        <f>SUM(F9:F50)</f>
        <v>0</v>
      </c>
      <c r="G52" s="37">
        <f>SUM(G9:G50)</f>
        <v>0</v>
      </c>
      <c r="H52" s="37"/>
      <c r="I52" s="37"/>
      <c r="J52" s="37">
        <f>SUM(J9:J50)</f>
        <v>0</v>
      </c>
      <c r="K52" s="37">
        <f>SUM(K9:K50)</f>
        <v>0</v>
      </c>
      <c r="L52" s="37">
        <f>SUM(L9:L50)</f>
        <v>0</v>
      </c>
      <c r="M52" s="37">
        <f>SUM(M9:M50)</f>
        <v>0</v>
      </c>
      <c r="N52" s="23"/>
      <c r="O52" s="37">
        <f>SUM(O9:O50)</f>
        <v>0</v>
      </c>
      <c r="V52" s="4"/>
      <c r="W52" s="4"/>
    </row>
    <row r="53" spans="1:23" ht="15.75" x14ac:dyDescent="0.25">
      <c r="A53" s="77"/>
      <c r="B53" s="18"/>
      <c r="C53" s="30"/>
      <c r="D53" s="16"/>
      <c r="E53" s="30"/>
      <c r="F53" s="16"/>
      <c r="G53" s="31"/>
      <c r="H53" s="31"/>
      <c r="I53" s="16"/>
      <c r="J53" s="30"/>
      <c r="K53" s="16"/>
      <c r="L53" s="30"/>
      <c r="M53" s="17"/>
      <c r="N53" s="67"/>
      <c r="O53" s="31"/>
      <c r="V53" s="4"/>
      <c r="W53" s="4"/>
    </row>
    <row r="54" spans="1:23" ht="23.25" x14ac:dyDescent="0.35">
      <c r="A54" s="22" t="s">
        <v>19</v>
      </c>
      <c r="B54" s="18"/>
      <c r="C54" s="30"/>
      <c r="D54" s="16"/>
      <c r="E54" s="30"/>
      <c r="F54" s="16"/>
      <c r="G54" s="31"/>
      <c r="H54" s="30"/>
      <c r="I54" s="16"/>
      <c r="J54" s="30"/>
      <c r="K54" s="16"/>
      <c r="L54" s="30"/>
      <c r="M54" s="17"/>
      <c r="N54" s="67"/>
      <c r="O54" s="31"/>
      <c r="V54" s="4"/>
      <c r="W54" s="4"/>
    </row>
    <row r="55" spans="1:23" ht="15.75" x14ac:dyDescent="0.25">
      <c r="A55" s="15" t="s">
        <v>45</v>
      </c>
      <c r="B55" s="68" t="s">
        <v>34</v>
      </c>
      <c r="C55" s="75"/>
      <c r="D55" s="30"/>
      <c r="E55" s="16"/>
      <c r="F55" s="30"/>
      <c r="G55" s="51"/>
      <c r="I55" s="48"/>
      <c r="J55" s="30"/>
      <c r="K55" s="30"/>
      <c r="L55" s="30"/>
      <c r="M55" s="51"/>
      <c r="N55" s="48"/>
      <c r="O55" s="31">
        <f t="shared" ref="O55:O75" si="18">G55+M55</f>
        <v>0</v>
      </c>
      <c r="V55" s="4"/>
      <c r="W55" s="4"/>
    </row>
    <row r="56" spans="1:23" ht="15.75" x14ac:dyDescent="0.25">
      <c r="A56" s="55" t="s">
        <v>45</v>
      </c>
      <c r="B56" s="68" t="s">
        <v>46</v>
      </c>
      <c r="C56" s="75"/>
      <c r="D56" s="30"/>
      <c r="E56" s="16"/>
      <c r="F56" s="30"/>
      <c r="G56" s="51"/>
      <c r="H56" s="31"/>
      <c r="I56" s="48"/>
      <c r="J56" s="30"/>
      <c r="K56" s="30"/>
      <c r="L56" s="30"/>
      <c r="M56" s="51"/>
      <c r="N56" s="48"/>
      <c r="O56" s="31">
        <f t="shared" si="18"/>
        <v>0</v>
      </c>
      <c r="V56" s="4"/>
      <c r="W56" s="4"/>
    </row>
    <row r="57" spans="1:23" ht="15.75" x14ac:dyDescent="0.25">
      <c r="A57" s="15" t="s">
        <v>47</v>
      </c>
      <c r="B57" s="68" t="s">
        <v>34</v>
      </c>
      <c r="C57" s="75"/>
      <c r="D57" s="30"/>
      <c r="E57" s="16"/>
      <c r="F57" s="30"/>
      <c r="G57" s="51"/>
      <c r="H57" s="31"/>
      <c r="I57" s="48"/>
      <c r="J57" s="30"/>
      <c r="K57" s="30"/>
      <c r="L57" s="30"/>
      <c r="M57" s="51"/>
      <c r="N57" s="48"/>
      <c r="O57" s="31">
        <f t="shared" si="18"/>
        <v>0</v>
      </c>
      <c r="T57" s="4"/>
      <c r="U57" s="4"/>
      <c r="V57" s="4"/>
      <c r="W57" s="4"/>
    </row>
    <row r="58" spans="1:23" ht="15.75" x14ac:dyDescent="0.25">
      <c r="A58" s="55" t="s">
        <v>47</v>
      </c>
      <c r="B58" s="68" t="s">
        <v>46</v>
      </c>
      <c r="C58" s="75"/>
      <c r="D58" s="30"/>
      <c r="E58" s="16"/>
      <c r="F58" s="30"/>
      <c r="G58" s="51"/>
      <c r="H58" s="31"/>
      <c r="I58" s="48"/>
      <c r="J58" s="30"/>
      <c r="K58" s="30"/>
      <c r="L58" s="30"/>
      <c r="M58" s="51"/>
      <c r="N58" s="48"/>
      <c r="O58" s="31">
        <f t="shared" si="18"/>
        <v>0</v>
      </c>
      <c r="T58" s="4"/>
      <c r="U58" s="4"/>
      <c r="V58" s="4"/>
      <c r="W58" s="4"/>
    </row>
    <row r="59" spans="1:23" ht="15.75" x14ac:dyDescent="0.25">
      <c r="A59" s="15" t="s">
        <v>20</v>
      </c>
      <c r="B59" s="68" t="s">
        <v>34</v>
      </c>
      <c r="C59" s="75"/>
      <c r="D59" s="30"/>
      <c r="E59" s="16"/>
      <c r="F59" s="30"/>
      <c r="G59" s="51"/>
      <c r="H59" s="31"/>
      <c r="I59" s="48"/>
      <c r="J59" s="30"/>
      <c r="K59" s="30"/>
      <c r="L59" s="30"/>
      <c r="M59" s="51"/>
      <c r="N59" s="48"/>
      <c r="O59" s="31">
        <f t="shared" si="18"/>
        <v>0</v>
      </c>
    </row>
    <row r="60" spans="1:23" ht="15.75" x14ac:dyDescent="0.25">
      <c r="A60" s="55" t="s">
        <v>20</v>
      </c>
      <c r="B60" s="68" t="s">
        <v>46</v>
      </c>
      <c r="C60" s="75"/>
      <c r="D60" s="30"/>
      <c r="E60" s="16"/>
      <c r="F60" s="30"/>
      <c r="G60" s="51"/>
      <c r="H60" s="31"/>
      <c r="I60" s="48"/>
      <c r="J60" s="30"/>
      <c r="K60" s="30"/>
      <c r="L60" s="30"/>
      <c r="M60" s="51"/>
      <c r="N60" s="48"/>
      <c r="O60" s="31">
        <f t="shared" si="18"/>
        <v>0</v>
      </c>
    </row>
    <row r="61" spans="1:23" ht="15.75" x14ac:dyDescent="0.25">
      <c r="A61" s="15" t="s">
        <v>48</v>
      </c>
      <c r="B61" s="68" t="s">
        <v>34</v>
      </c>
      <c r="C61" s="75"/>
      <c r="D61" s="30"/>
      <c r="E61" s="16"/>
      <c r="F61" s="30"/>
      <c r="G61" s="51"/>
      <c r="H61" s="31"/>
      <c r="I61" s="48"/>
      <c r="J61" s="30"/>
      <c r="K61" s="30"/>
      <c r="L61" s="30"/>
      <c r="M61" s="51"/>
      <c r="N61" s="48"/>
      <c r="O61" s="31">
        <f t="shared" si="18"/>
        <v>0</v>
      </c>
    </row>
    <row r="62" spans="1:23" ht="15.75" x14ac:dyDescent="0.25">
      <c r="A62" s="55" t="s">
        <v>48</v>
      </c>
      <c r="B62" s="68" t="s">
        <v>46</v>
      </c>
      <c r="C62" s="75"/>
      <c r="D62" s="30"/>
      <c r="E62" s="16"/>
      <c r="F62" s="30"/>
      <c r="G62" s="51"/>
      <c r="H62" s="31"/>
      <c r="I62" s="48"/>
      <c r="J62" s="30"/>
      <c r="K62" s="30"/>
      <c r="L62" s="30"/>
      <c r="M62" s="51"/>
      <c r="N62" s="48"/>
      <c r="O62" s="31">
        <f t="shared" si="18"/>
        <v>0</v>
      </c>
    </row>
    <row r="63" spans="1:23" ht="15.75" x14ac:dyDescent="0.25">
      <c r="A63" s="15" t="s">
        <v>21</v>
      </c>
      <c r="B63" s="68" t="s">
        <v>34</v>
      </c>
      <c r="C63" s="75"/>
      <c r="D63" s="30"/>
      <c r="E63" s="16"/>
      <c r="F63" s="30"/>
      <c r="G63" s="51"/>
      <c r="H63" s="31"/>
      <c r="I63" s="48"/>
      <c r="J63" s="30"/>
      <c r="K63" s="30"/>
      <c r="L63" s="30"/>
      <c r="M63" s="51"/>
      <c r="N63" s="48"/>
      <c r="O63" s="31">
        <f t="shared" si="18"/>
        <v>0</v>
      </c>
    </row>
    <row r="64" spans="1:23" ht="15.75" x14ac:dyDescent="0.25">
      <c r="A64" s="55" t="s">
        <v>21</v>
      </c>
      <c r="B64" s="68" t="s">
        <v>46</v>
      </c>
      <c r="C64" s="75"/>
      <c r="D64" s="30"/>
      <c r="E64" s="16"/>
      <c r="F64" s="30"/>
      <c r="G64" s="51"/>
      <c r="H64" s="31"/>
      <c r="I64" s="48"/>
      <c r="J64" s="30"/>
      <c r="K64" s="30"/>
      <c r="L64" s="30"/>
      <c r="M64" s="51"/>
      <c r="N64" s="48"/>
      <c r="O64" s="31">
        <f t="shared" si="18"/>
        <v>0</v>
      </c>
    </row>
    <row r="65" spans="1:21" ht="15.75" x14ac:dyDescent="0.25">
      <c r="A65" s="55" t="s">
        <v>21</v>
      </c>
      <c r="B65" s="69" t="s">
        <v>61</v>
      </c>
      <c r="C65" s="75"/>
      <c r="D65" s="30"/>
      <c r="E65" s="16"/>
      <c r="F65" s="30"/>
      <c r="G65" s="51"/>
      <c r="H65" s="31"/>
      <c r="I65" s="48"/>
      <c r="J65" s="30"/>
      <c r="K65" s="30"/>
      <c r="L65" s="30"/>
      <c r="M65" s="51"/>
      <c r="N65" s="48"/>
      <c r="O65" s="31">
        <f t="shared" si="18"/>
        <v>0</v>
      </c>
    </row>
    <row r="66" spans="1:21" ht="15.75" x14ac:dyDescent="0.25">
      <c r="A66" s="15" t="s">
        <v>52</v>
      </c>
      <c r="B66" s="68" t="s">
        <v>34</v>
      </c>
      <c r="C66" s="75"/>
      <c r="D66" s="30"/>
      <c r="E66" s="16"/>
      <c r="F66" s="30"/>
      <c r="G66" s="51"/>
      <c r="H66" s="31"/>
      <c r="I66" s="48"/>
      <c r="J66" s="30"/>
      <c r="K66" s="30"/>
      <c r="L66" s="30"/>
      <c r="M66" s="51"/>
      <c r="N66" s="48"/>
      <c r="O66" s="31">
        <f t="shared" si="18"/>
        <v>0</v>
      </c>
    </row>
    <row r="67" spans="1:21" ht="15.75" x14ac:dyDescent="0.25">
      <c r="A67" s="55" t="s">
        <v>52</v>
      </c>
      <c r="B67" s="68" t="s">
        <v>46</v>
      </c>
      <c r="C67" s="75"/>
      <c r="D67" s="30"/>
      <c r="E67" s="16"/>
      <c r="F67" s="30"/>
      <c r="G67" s="51"/>
      <c r="H67" s="31"/>
      <c r="I67" s="48"/>
      <c r="J67" s="30"/>
      <c r="K67" s="30"/>
      <c r="L67" s="30"/>
      <c r="M67" s="51"/>
      <c r="N67" s="48"/>
      <c r="O67" s="31">
        <f t="shared" si="18"/>
        <v>0</v>
      </c>
    </row>
    <row r="68" spans="1:21" ht="15.75" x14ac:dyDescent="0.25">
      <c r="A68" s="55" t="s">
        <v>52</v>
      </c>
      <c r="B68" s="69" t="s">
        <v>61</v>
      </c>
      <c r="C68" s="75"/>
      <c r="D68" s="30"/>
      <c r="E68" s="16"/>
      <c r="F68" s="30"/>
      <c r="G68" s="51"/>
      <c r="H68" s="31"/>
      <c r="I68" s="48"/>
      <c r="J68" s="30"/>
      <c r="K68" s="30"/>
      <c r="L68" s="30"/>
      <c r="M68" s="51"/>
      <c r="N68" s="67"/>
      <c r="O68" s="31">
        <f t="shared" si="18"/>
        <v>0</v>
      </c>
    </row>
    <row r="69" spans="1:21" ht="15.75" x14ac:dyDescent="0.25">
      <c r="A69" s="15" t="s">
        <v>100</v>
      </c>
      <c r="B69" s="68" t="s">
        <v>34</v>
      </c>
      <c r="C69" s="75"/>
      <c r="D69" s="30"/>
      <c r="E69" s="16"/>
      <c r="F69" s="30"/>
      <c r="G69" s="51"/>
      <c r="H69" s="31"/>
      <c r="I69" s="48"/>
      <c r="J69" s="30"/>
      <c r="K69" s="30"/>
      <c r="L69" s="30"/>
      <c r="M69" s="51"/>
      <c r="N69" s="67"/>
      <c r="O69" s="31">
        <f t="shared" si="18"/>
        <v>0</v>
      </c>
    </row>
    <row r="70" spans="1:21" ht="15.75" x14ac:dyDescent="0.25">
      <c r="A70" s="55" t="s">
        <v>100</v>
      </c>
      <c r="B70" s="68" t="s">
        <v>46</v>
      </c>
      <c r="C70" s="75"/>
      <c r="D70" s="30"/>
      <c r="E70" s="16"/>
      <c r="F70" s="30"/>
      <c r="G70" s="51"/>
      <c r="H70" s="31"/>
      <c r="I70" s="48"/>
      <c r="J70" s="30"/>
      <c r="K70" s="30"/>
      <c r="L70" s="30"/>
      <c r="M70" s="51"/>
      <c r="N70" s="67"/>
      <c r="O70" s="31">
        <f t="shared" si="18"/>
        <v>0</v>
      </c>
    </row>
    <row r="71" spans="1:21" ht="15.75" x14ac:dyDescent="0.25">
      <c r="A71" s="15" t="s">
        <v>49</v>
      </c>
      <c r="B71" s="68" t="s">
        <v>34</v>
      </c>
      <c r="C71" s="75"/>
      <c r="D71" s="30"/>
      <c r="E71" s="16"/>
      <c r="F71" s="30"/>
      <c r="G71" s="65"/>
      <c r="H71" s="31"/>
      <c r="I71" s="48"/>
      <c r="J71" s="30"/>
      <c r="K71" s="30"/>
      <c r="L71" s="30"/>
      <c r="M71" s="65"/>
      <c r="N71" s="67"/>
      <c r="O71" s="31">
        <f t="shared" si="18"/>
        <v>0</v>
      </c>
    </row>
    <row r="72" spans="1:21" ht="15.75" x14ac:dyDescent="0.25">
      <c r="A72" s="55" t="s">
        <v>49</v>
      </c>
      <c r="B72" s="68" t="s">
        <v>46</v>
      </c>
      <c r="C72" s="75"/>
      <c r="D72" s="30"/>
      <c r="E72" s="16"/>
      <c r="F72" s="30"/>
      <c r="G72" s="65"/>
      <c r="H72" s="31"/>
      <c r="I72" s="48"/>
      <c r="J72" s="30"/>
      <c r="K72" s="30"/>
      <c r="L72" s="30"/>
      <c r="M72" s="65"/>
      <c r="N72" s="67"/>
      <c r="O72" s="31">
        <f>G72+M72</f>
        <v>0</v>
      </c>
    </row>
    <row r="73" spans="1:21" ht="15.75" x14ac:dyDescent="0.25">
      <c r="A73" s="15" t="s">
        <v>82</v>
      </c>
      <c r="B73" s="71" t="s">
        <v>76</v>
      </c>
      <c r="C73" s="30">
        <f>2/5</f>
        <v>0.4</v>
      </c>
      <c r="D73" s="51"/>
      <c r="E73" s="16"/>
      <c r="F73" s="30"/>
      <c r="G73" s="31">
        <f>C73*(D73)/40</f>
        <v>0</v>
      </c>
      <c r="H73" s="31"/>
      <c r="I73" s="30">
        <f>2/5</f>
        <v>0.4</v>
      </c>
      <c r="J73" s="51"/>
      <c r="K73" s="30"/>
      <c r="L73" s="30"/>
      <c r="M73" s="31">
        <f>I73*(J73)/40</f>
        <v>0</v>
      </c>
      <c r="N73" s="67"/>
      <c r="O73" s="31">
        <f>G73+M73</f>
        <v>0</v>
      </c>
      <c r="P73" s="34"/>
      <c r="Q73" s="38"/>
      <c r="R73" s="34"/>
    </row>
    <row r="74" spans="1:21" ht="15.75" x14ac:dyDescent="0.25">
      <c r="A74" s="15" t="s">
        <v>83</v>
      </c>
      <c r="B74" s="70" t="s">
        <v>72</v>
      </c>
      <c r="C74" s="30">
        <v>1</v>
      </c>
      <c r="D74" s="51"/>
      <c r="E74" s="16"/>
      <c r="F74" s="30"/>
      <c r="G74" s="31">
        <f>C74*(D74)/40</f>
        <v>0</v>
      </c>
      <c r="H74" s="31"/>
      <c r="I74" s="30">
        <v>1</v>
      </c>
      <c r="J74" s="51"/>
      <c r="K74" s="30"/>
      <c r="L74" s="30"/>
      <c r="M74" s="31">
        <f>I74*(J74)/40</f>
        <v>0</v>
      </c>
      <c r="N74" s="67"/>
      <c r="O74" s="31">
        <f>G74+M74</f>
        <v>0</v>
      </c>
      <c r="P74" s="34"/>
      <c r="Q74" s="38"/>
      <c r="R74" s="34"/>
    </row>
    <row r="75" spans="1:21" ht="15.75" x14ac:dyDescent="0.25">
      <c r="A75" s="15" t="s">
        <v>84</v>
      </c>
      <c r="B75" s="68" t="s">
        <v>23</v>
      </c>
      <c r="C75" s="30">
        <v>2</v>
      </c>
      <c r="D75" s="51"/>
      <c r="E75" s="16"/>
      <c r="F75" s="30"/>
      <c r="G75" s="31">
        <f>C75*(D75)/40</f>
        <v>0</v>
      </c>
      <c r="H75" s="31"/>
      <c r="I75" s="30">
        <v>2</v>
      </c>
      <c r="J75" s="51"/>
      <c r="K75" s="30"/>
      <c r="L75" s="30"/>
      <c r="M75" s="31">
        <f>I75*(J75)/40</f>
        <v>0</v>
      </c>
      <c r="N75" s="67"/>
      <c r="O75" s="31">
        <f t="shared" si="18"/>
        <v>0</v>
      </c>
      <c r="P75" s="34"/>
      <c r="Q75" s="38"/>
      <c r="R75" s="34"/>
    </row>
    <row r="76" spans="1:21" ht="18.75" x14ac:dyDescent="0.3">
      <c r="A76" s="35" t="s">
        <v>36</v>
      </c>
      <c r="B76" s="36"/>
      <c r="C76" s="59"/>
      <c r="D76" s="37">
        <f>SUM(D73:D75)</f>
        <v>0</v>
      </c>
      <c r="E76" s="37"/>
      <c r="F76" s="37"/>
      <c r="G76" s="64">
        <f>SUM(G55:G75)</f>
        <v>0</v>
      </c>
      <c r="H76" s="37"/>
      <c r="I76" s="59"/>
      <c r="J76" s="37">
        <f>SUM(J73:J75)</f>
        <v>0</v>
      </c>
      <c r="K76" s="37"/>
      <c r="L76" s="37"/>
      <c r="M76" s="64">
        <f>SUM(M55:M75)</f>
        <v>0</v>
      </c>
      <c r="N76" s="37"/>
      <c r="O76" s="37">
        <f>SUM(O55:O75)</f>
        <v>0</v>
      </c>
      <c r="T76" s="5"/>
      <c r="U76" s="5"/>
    </row>
    <row r="77" spans="1:21" ht="15.75" x14ac:dyDescent="0.25">
      <c r="A77" s="76"/>
      <c r="B77" s="18"/>
      <c r="C77" s="30"/>
      <c r="D77" s="16"/>
      <c r="E77" s="30"/>
      <c r="F77" s="16"/>
      <c r="G77" s="31"/>
      <c r="H77" s="30"/>
      <c r="I77" s="16"/>
      <c r="J77" s="30"/>
      <c r="K77" s="16"/>
      <c r="L77" s="30"/>
      <c r="M77" s="17"/>
      <c r="N77" s="67"/>
      <c r="O77" s="31"/>
    </row>
    <row r="78" spans="1:21" ht="23.25" x14ac:dyDescent="0.35">
      <c r="A78" s="3" t="s">
        <v>6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17"/>
      <c r="N78" s="6"/>
      <c r="O78" s="6"/>
    </row>
    <row r="79" spans="1:21" ht="15" x14ac:dyDescent="0.25">
      <c r="A79" s="56" t="s">
        <v>5</v>
      </c>
      <c r="B79" s="80" t="s">
        <v>101</v>
      </c>
      <c r="C79" s="75"/>
      <c r="D79" s="52"/>
      <c r="E79" s="6"/>
      <c r="F79" s="39"/>
      <c r="G79" s="31"/>
      <c r="H79" s="67"/>
      <c r="I79" s="67"/>
      <c r="J79" s="52"/>
      <c r="K79" s="7"/>
      <c r="L79" s="7"/>
      <c r="M79" s="7"/>
      <c r="N79" s="7"/>
      <c r="O79" s="7"/>
    </row>
    <row r="80" spans="1:21" ht="15" x14ac:dyDescent="0.25">
      <c r="A80" s="56" t="s">
        <v>62</v>
      </c>
      <c r="B80" s="66" t="s">
        <v>62</v>
      </c>
      <c r="C80" s="75"/>
      <c r="D80" s="52"/>
      <c r="E80" s="6"/>
      <c r="F80" s="39"/>
      <c r="G80" s="31"/>
      <c r="H80" s="67"/>
      <c r="I80" s="67"/>
      <c r="J80" s="52"/>
      <c r="K80" s="7"/>
      <c r="L80" s="7"/>
      <c r="M80" s="7"/>
      <c r="N80" s="7"/>
      <c r="O80" s="7"/>
    </row>
    <row r="81" spans="1:15" ht="15" x14ac:dyDescent="0.25">
      <c r="A81" s="56" t="s">
        <v>14</v>
      </c>
      <c r="B81" s="66" t="s">
        <v>14</v>
      </c>
      <c r="C81" s="75"/>
      <c r="D81" s="52"/>
      <c r="E81" s="6"/>
      <c r="F81" s="39"/>
      <c r="G81" s="31"/>
      <c r="H81" s="67"/>
      <c r="I81" s="67"/>
      <c r="J81" s="52"/>
      <c r="K81" s="7"/>
      <c r="L81" s="7"/>
      <c r="M81" s="7"/>
      <c r="N81" s="7"/>
      <c r="O81" s="7"/>
    </row>
    <row r="82" spans="1:15" ht="15" x14ac:dyDescent="0.25">
      <c r="A82" s="56" t="s">
        <v>24</v>
      </c>
      <c r="B82" s="66" t="s">
        <v>24</v>
      </c>
      <c r="C82" s="75"/>
      <c r="D82" s="52"/>
      <c r="E82" s="6"/>
      <c r="F82" s="39"/>
      <c r="G82" s="31"/>
      <c r="H82" s="67"/>
      <c r="I82" s="67"/>
      <c r="J82" s="52"/>
      <c r="K82" s="7"/>
      <c r="L82" s="7"/>
      <c r="M82" s="7"/>
      <c r="N82" s="7"/>
      <c r="O82" s="7"/>
    </row>
    <row r="83" spans="1:15" ht="18.75" x14ac:dyDescent="0.3">
      <c r="A83" s="35" t="s">
        <v>37</v>
      </c>
      <c r="B83" s="36"/>
      <c r="D83" s="37">
        <f>SUM(D79:D82)</f>
        <v>0</v>
      </c>
      <c r="E83" s="37"/>
      <c r="F83" s="37"/>
      <c r="G83" s="37"/>
      <c r="H83" s="37"/>
      <c r="I83" s="37"/>
      <c r="J83" s="37">
        <f>SUM(J79:J82)</f>
        <v>0</v>
      </c>
    </row>
    <row r="84" spans="1:15" ht="15" x14ac:dyDescent="0.25">
      <c r="A84" s="30">
        <f>COUNTIF($A$8:$A$83,"*")+COUNTBLANK($A$8:$A$83)</f>
        <v>76</v>
      </c>
    </row>
    <row r="116" ht="15.6" customHeight="1" x14ac:dyDescent="0.2"/>
    <row r="153" ht="12.75" hidden="1" customHeight="1" x14ac:dyDescent="0.2"/>
    <row r="154" ht="12.75" hidden="1" customHeight="1" x14ac:dyDescent="0.2"/>
    <row r="158" ht="12.75" hidden="1" customHeight="1" x14ac:dyDescent="0.2"/>
  </sheetData>
  <sheetProtection algorithmName="SHA-512" hashValue="KSpFS4B/CK+oAQVFfVwC1DVKmHAF9i1kNq9u4Zuy5CSf/9OJcbs2vYVTGoQoycTt0GXv1TZ/npR3Sr7VUEkZOQ==" saltValue="cuVfeSZGaWEK/YrbUa/MNA==" spinCount="100000" sheet="1" selectLockedCells="1"/>
  <mergeCells count="12">
    <mergeCell ref="M3:M7"/>
    <mergeCell ref="O3:O7"/>
    <mergeCell ref="C1:O1"/>
    <mergeCell ref="C3:C7"/>
    <mergeCell ref="J3:J7"/>
    <mergeCell ref="K3:K7"/>
    <mergeCell ref="L3:L7"/>
    <mergeCell ref="D3:D7"/>
    <mergeCell ref="E3:E7"/>
    <mergeCell ref="F3:F7"/>
    <mergeCell ref="G3:G7"/>
    <mergeCell ref="I3:I7"/>
  </mergeCells>
  <dataValidations count="5">
    <dataValidation type="whole" allowBlank="1" showInputMessage="1" showErrorMessage="1" sqref="K42:K43 D26:D27 L26:L27 F26:F27 D34 L34 J34 F34 E42:E43 F45:F50 L9:L13 L45:L50 K38:K40 E38:E40 D45:D50 J9:J13 J15:J21 K9:K35 D9:D13 D79:D82 J26:J27 J45:J50 E9:E35 F9:F13 F15:F21 L15:L21 D15:D21 J79:J82" xr:uid="{71014BF0-16D5-4DDC-A99A-76EA9F683A48}">
      <formula1>0</formula1>
      <formula2>10000</formula2>
    </dataValidation>
    <dataValidation type="decimal" allowBlank="1" showInputMessage="1" showErrorMessage="1" sqref="D73:D75 G55:G72 L38:L40 D14 F14 J28:J33 F35 D35 J22:J25 F22:F25 J35 D42:D43 F42:F43 L42:L43 C40 I40 L35 J38:J40 F38:F40 M55:M72 D38:D40 J42:J43 I45:I48 D22:D25 L22:L25 D28:D33 F28:F33 L14 L28:L33 C45 J14 C48 J73:J75" xr:uid="{0726DDAA-9C66-4E88-9BDD-65440CEA461B}">
      <formula1>0</formula1>
      <formula2>10000</formula2>
    </dataValidation>
    <dataValidation type="date" allowBlank="1" showInputMessage="1" showErrorMessage="1" promptTitle="(dd-mm-ååå)" sqref="B6" xr:uid="{DD903255-ADF4-4282-B6EF-94B25FF38DD2}">
      <formula1>41640</formula1>
      <formula2>72686</formula2>
    </dataValidation>
    <dataValidation type="list" allowBlank="1" showInputMessage="1" showErrorMessage="1" sqref="B7" xr:uid="{955382A9-DBF1-470A-9BEA-A1AD099A7193}">
      <formula1>$W$1:$W$4</formula1>
    </dataValidation>
    <dataValidation type="list" allowBlank="1" showInputMessage="1" showErrorMessage="1" sqref="B4" xr:uid="{D5AE1BCE-0D61-44C9-87F1-E0CB037EB311}">
      <formula1>$T$1:$T$4</formula1>
    </dataValidation>
  </dataValidations>
  <pageMargins left="0.70866141732283472" right="0.70866141732283472" top="0.35433070866141736" bottom="0.35433070866141736" header="0.31496062992125984" footer="0.31496062992125984"/>
  <pageSetup paperSize="256" scale="79" fitToHeight="0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93994-973B-4E91-BEB5-6846C4C310A5}">
  <dimension ref="A1:S227"/>
  <sheetViews>
    <sheetView topLeftCell="A106" zoomScale="85" zoomScaleNormal="85" workbookViewId="0">
      <selection activeCell="F146" sqref="F146"/>
    </sheetView>
  </sheetViews>
  <sheetFormatPr defaultRowHeight="12.75" x14ac:dyDescent="0.2"/>
  <cols>
    <col min="1" max="1" width="14" bestFit="1" customWidth="1"/>
    <col min="2" max="2" width="22" bestFit="1" customWidth="1"/>
    <col min="3" max="3" width="16.85546875" bestFit="1" customWidth="1"/>
    <col min="4" max="4" width="16.85546875" style="42" customWidth="1"/>
    <col min="5" max="5" width="24" bestFit="1" customWidth="1"/>
    <col min="6" max="6" width="57.42578125" bestFit="1" customWidth="1"/>
    <col min="7" max="7" width="11.140625" bestFit="1" customWidth="1"/>
    <col min="9" max="9" width="9.42578125" bestFit="1" customWidth="1"/>
    <col min="10" max="10" width="25.140625" style="82" bestFit="1" customWidth="1"/>
    <col min="11" max="11" width="21.85546875" style="82" bestFit="1" customWidth="1"/>
    <col min="12" max="12" width="26.7109375" style="82" customWidth="1"/>
    <col min="13" max="13" width="21.5703125" style="82" bestFit="1" customWidth="1"/>
  </cols>
  <sheetData>
    <row r="1" spans="1:19" x14ac:dyDescent="0.2">
      <c r="A1" t="s">
        <v>85</v>
      </c>
      <c r="B1" t="s">
        <v>86</v>
      </c>
      <c r="C1" s="73" t="s">
        <v>90</v>
      </c>
      <c r="D1" s="73" t="s">
        <v>91</v>
      </c>
      <c r="E1" t="s">
        <v>87</v>
      </c>
      <c r="F1" t="s">
        <v>88</v>
      </c>
      <c r="G1" t="s">
        <v>92</v>
      </c>
      <c r="H1" t="s">
        <v>89</v>
      </c>
      <c r="I1" t="str">
        <f>'2026'!C8</f>
        <v>Antal uger</v>
      </c>
      <c r="J1" s="82" t="str">
        <f>'2026'!D8</f>
        <v>Alm. studerende med tilskud</v>
      </c>
      <c r="K1" s="82" t="str">
        <f>'2026'!E8</f>
        <v>Omgængere med tilskud</v>
      </c>
      <c r="L1" s="82" t="str">
        <f>'2026'!F8</f>
        <v>Studerende omfattet af betalingsloven (udløser ikke tilskud fra UDS)</v>
      </c>
      <c r="M1" s="82" t="str">
        <f>'2026'!G8</f>
        <v>Tilskudsberettigede STÅ</v>
      </c>
      <c r="N1" s="42"/>
    </row>
    <row r="2" spans="1:19" x14ac:dyDescent="0.2">
      <c r="A2" t="str">
        <f>RIGHT('2026'!$A$1,4)</f>
        <v>2026</v>
      </c>
      <c r="B2">
        <f>'2026'!$B$4</f>
        <v>0</v>
      </c>
      <c r="C2" s="74" t="str">
        <f>'2026'!$B$5</f>
        <v/>
      </c>
      <c r="D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2" t="str">
        <f>IFERROR(INDEX(Hjælpeark!$G$1:$H$42,MATCH(F2,Hjælpeark!$G$1:$G$42,0),2),IF(LEFT(F2,5)="i alt","i alt",0))</f>
        <v>Uddannelse</v>
      </c>
      <c r="F2" s="42" t="str">
        <f>IF(H2=1,'2026'!A9,'2026'!A9)</f>
        <v>Sætteskipper (BEK nr 798 af 18/6/2018)</v>
      </c>
      <c r="G2" t="str">
        <f>IF(OR(LEFT('2026'!B9,2)="1.",LEFT('2026'!B9,2)="2.",LEFT('2026'!B9,2)="3.",LEFT('2026'!B9,2)="4."),LEFT('2026'!B9,1),0)</f>
        <v>1</v>
      </c>
      <c r="H2">
        <f>IF(COUNT($C$2:C2)&lt;'2026'!$A$84,1,2)</f>
        <v>1</v>
      </c>
      <c r="I2" s="42">
        <f>'2026'!C9</f>
        <v>20</v>
      </c>
      <c r="J2" s="83">
        <f>'2026'!D9</f>
        <v>0</v>
      </c>
      <c r="K2" s="83">
        <f>'2026'!E9</f>
        <v>0</v>
      </c>
      <c r="L2" s="83">
        <f>'2026'!F9</f>
        <v>0</v>
      </c>
      <c r="M2" s="83">
        <f>'2026'!G9</f>
        <v>0</v>
      </c>
      <c r="N2" s="42"/>
      <c r="P2" s="42"/>
      <c r="Q2" s="42"/>
      <c r="R2" s="42"/>
      <c r="S2" s="42"/>
    </row>
    <row r="3" spans="1:19" x14ac:dyDescent="0.2">
      <c r="A3" s="42" t="str">
        <f>RIGHT('2026'!$A$1,4)</f>
        <v>2026</v>
      </c>
      <c r="B3" s="42">
        <f>'2026'!$B$4</f>
        <v>0</v>
      </c>
      <c r="C3" s="74" t="str">
        <f>'2026'!$B$5</f>
        <v/>
      </c>
      <c r="D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3" s="42" t="str">
        <f>IFERROR(INDEX(Hjælpeark!$G$1:$H$42,MATCH(F3,Hjælpeark!$G$1:$G$42,0),2),IF(LEFT(F3,5)="i alt","i alt",0))</f>
        <v>Uddannelse</v>
      </c>
      <c r="F3" s="42" t="str">
        <f>IF(H3=1,'2026'!A10,'2026'!A10)</f>
        <v>Sætteskipper (BEK nr 798 af 18/6/2018)</v>
      </c>
      <c r="G3" s="42" t="str">
        <f>IF(OR(LEFT('2026'!B10,2)="1.",LEFT('2026'!B10,2)="2.",LEFT('2026'!B10,2)="3.",LEFT('2026'!B10,2)="4."),LEFT('2026'!B10,1),0)</f>
        <v>2</v>
      </c>
      <c r="H3" s="42">
        <f>IF(COUNT($C$2:C3)&lt;'2026'!$A$84,1,2)</f>
        <v>1</v>
      </c>
      <c r="I3" s="42">
        <f>'2026'!C10</f>
        <v>20</v>
      </c>
      <c r="J3" s="83">
        <f>'2026'!D10</f>
        <v>0</v>
      </c>
      <c r="K3" s="83">
        <f>'2026'!E10</f>
        <v>0</v>
      </c>
      <c r="L3" s="83">
        <f>'2026'!F10</f>
        <v>0</v>
      </c>
      <c r="M3" s="83">
        <f>'2026'!G10</f>
        <v>0</v>
      </c>
      <c r="N3" s="42"/>
    </row>
    <row r="4" spans="1:19" x14ac:dyDescent="0.2">
      <c r="A4" s="42" t="str">
        <f>RIGHT('2026'!$A$1,4)</f>
        <v>2026</v>
      </c>
      <c r="B4" s="42">
        <f>'2026'!$B$4</f>
        <v>0</v>
      </c>
      <c r="C4" s="74" t="str">
        <f>'2026'!$B$5</f>
        <v/>
      </c>
      <c r="D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4" s="42" t="str">
        <f>IFERROR(INDEX(Hjælpeark!$G$1:$H$42,MATCH(F4,Hjælpeark!$G$1:$G$42,0),2),IF(LEFT(F4,5)="i alt","i alt",0))</f>
        <v>Uddannelse</v>
      </c>
      <c r="F4" s="42" t="str">
        <f>IF(H4=1,'2026'!A11,'2026'!A11)</f>
        <v>Skibsfører (BEK nr 843 af 16/06/2023)</v>
      </c>
      <c r="G4" s="42" t="str">
        <f>IF(OR(LEFT('2026'!B11,2)="1.",LEFT('2026'!B11,2)="2.",LEFT('2026'!B11,2)="3.",LEFT('2026'!B11,2)="4."),LEFT('2026'!B11,1),0)</f>
        <v>3</v>
      </c>
      <c r="H4" s="42">
        <f>IF(COUNT($C$2:C4)&lt;'2026'!$A$84,1,2)</f>
        <v>1</v>
      </c>
      <c r="I4" s="42">
        <f>'2026'!C11</f>
        <v>20</v>
      </c>
      <c r="J4" s="83">
        <f>'2026'!D11</f>
        <v>0</v>
      </c>
      <c r="K4" s="83">
        <f>'2026'!E11</f>
        <v>0</v>
      </c>
      <c r="L4" s="83">
        <f>'2026'!F11</f>
        <v>0</v>
      </c>
      <c r="M4" s="83">
        <f>'2026'!G11</f>
        <v>0</v>
      </c>
      <c r="N4" s="42"/>
    </row>
    <row r="5" spans="1:19" x14ac:dyDescent="0.2">
      <c r="A5" s="42" t="str">
        <f>RIGHT('2026'!$A$1,4)</f>
        <v>2026</v>
      </c>
      <c r="B5" s="42">
        <f>'2026'!$B$4</f>
        <v>0</v>
      </c>
      <c r="C5" s="74" t="str">
        <f>'2026'!$B$5</f>
        <v/>
      </c>
      <c r="D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5" s="42" t="str">
        <f>IFERROR(INDEX(Hjælpeark!$G$1:$H$42,MATCH(F5,Hjælpeark!$G$1:$G$42,0),2),IF(LEFT(F5,5)="i alt","i alt",0))</f>
        <v>Uddannelse</v>
      </c>
      <c r="F5" s="42" t="str">
        <f>IF(H5=1,'2026'!A12,'2026'!A12)</f>
        <v>Skibsfører (BEK nr 843 af 16/06/2023)</v>
      </c>
      <c r="G5" s="42" t="str">
        <f>IF(OR(LEFT('2026'!B12,2)="1.",LEFT('2026'!B12,2)="2.",LEFT('2026'!B12,2)="3.",LEFT('2026'!B12,2)="4."),LEFT('2026'!B12,1),0)</f>
        <v>4</v>
      </c>
      <c r="H5" s="42">
        <f>IF(COUNT($C$2:C5)&lt;'2026'!$A$84,1,2)</f>
        <v>1</v>
      </c>
      <c r="I5" s="42">
        <f>'2026'!C12</f>
        <v>20</v>
      </c>
      <c r="J5" s="83">
        <f>'2026'!D12</f>
        <v>0</v>
      </c>
      <c r="K5" s="83">
        <f>'2026'!E12</f>
        <v>0</v>
      </c>
      <c r="L5" s="83">
        <f>'2026'!F12</f>
        <v>0</v>
      </c>
      <c r="M5" s="83">
        <f>'2026'!G12</f>
        <v>0</v>
      </c>
      <c r="N5" s="42"/>
    </row>
    <row r="6" spans="1:19" x14ac:dyDescent="0.2">
      <c r="A6" s="42" t="str">
        <f>RIGHT('2026'!$A$1,4)</f>
        <v>2026</v>
      </c>
      <c r="B6" s="42">
        <f>'2026'!$B$4</f>
        <v>0</v>
      </c>
      <c r="C6" s="74" t="str">
        <f>'2026'!$B$5</f>
        <v/>
      </c>
      <c r="D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6" s="42">
        <f>IFERROR(INDEX(Hjælpeark!$G$1:$H$42,MATCH(F6,Hjælpeark!$G$1:$G$42,0),2),IF(LEFT(F6,5)="i alt","i alt",0))</f>
        <v>0</v>
      </c>
      <c r="F6" s="42">
        <f>IF(H6=1,'2026'!A13,'2026'!A13)</f>
        <v>0</v>
      </c>
      <c r="G6" s="42">
        <f>IF(OR(LEFT('2026'!B13,2)="1.",LEFT('2026'!B13,2)="2.",LEFT('2026'!B13,2)="3.",LEFT('2026'!B13,2)="4."),LEFT('2026'!B13,1),0)</f>
        <v>0</v>
      </c>
      <c r="H6" s="42">
        <f>IF(COUNT($C$2:C6)&lt;'2026'!$A$84,1,2)</f>
        <v>1</v>
      </c>
      <c r="I6" s="42">
        <f>'2026'!C13</f>
        <v>0</v>
      </c>
      <c r="J6" s="83"/>
      <c r="K6" s="83"/>
      <c r="L6" s="83"/>
      <c r="M6" s="83"/>
      <c r="N6" s="42"/>
    </row>
    <row r="7" spans="1:19" x14ac:dyDescent="0.2">
      <c r="A7" s="42" t="str">
        <f>RIGHT('2026'!$A$1,4)</f>
        <v>2026</v>
      </c>
      <c r="B7" s="42">
        <f>'2026'!$B$4</f>
        <v>0</v>
      </c>
      <c r="C7" s="74" t="str">
        <f>'2026'!$B$5</f>
        <v/>
      </c>
      <c r="D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7" s="42" t="str">
        <f>IFERROR(INDEX(Hjælpeark!$G$1:$H$42,MATCH(F7,Hjælpeark!$G$1:$G$42,0),2),IF(LEFT(F7,5)="i alt","i alt",0))</f>
        <v>Uddannelse</v>
      </c>
      <c r="F7" s="42" t="str">
        <f>IF(H7=1,'2026'!A14,'2026'!A14)</f>
        <v>Fiskeskipper af 3. grad (BEK nr 1621 af 15/12/2016)</v>
      </c>
      <c r="G7" s="42" t="str">
        <f>IF(OR(LEFT('2026'!B14,2)="1.",LEFT('2026'!B14,2)="2.",LEFT('2026'!B14,2)="3.",LEFT('2026'!B14,2)="4."),LEFT('2026'!B14,1),0)</f>
        <v>1</v>
      </c>
      <c r="H7" s="42">
        <f>IF(COUNT($C$2:C7)&lt;'2026'!$A$84,1,2)</f>
        <v>1</v>
      </c>
      <c r="I7" s="42">
        <f>'2026'!C14</f>
        <v>20</v>
      </c>
      <c r="J7" s="83">
        <f>'2026'!D14</f>
        <v>0</v>
      </c>
      <c r="K7" s="83">
        <f>'2026'!E14</f>
        <v>0</v>
      </c>
      <c r="L7" s="83">
        <f>'2026'!F14</f>
        <v>0</v>
      </c>
      <c r="M7" s="83">
        <f>'2026'!G14</f>
        <v>0</v>
      </c>
      <c r="N7" s="42"/>
    </row>
    <row r="8" spans="1:19" x14ac:dyDescent="0.2">
      <c r="A8" s="42" t="str">
        <f>RIGHT('2026'!$A$1,4)</f>
        <v>2026</v>
      </c>
      <c r="B8" s="42">
        <f>'2026'!$B$4</f>
        <v>0</v>
      </c>
      <c r="C8" s="74" t="str">
        <f>'2026'!$B$5</f>
        <v/>
      </c>
      <c r="D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8" s="42" t="str">
        <f>IFERROR(INDEX(Hjælpeark!$G$1:$H$42,MATCH(F8,Hjælpeark!$G$1:$G$42,0),2),IF(LEFT(F8,5)="i alt","i alt",0))</f>
        <v>Uddannelse</v>
      </c>
      <c r="F8" s="42" t="str">
        <f>IF(H8=1,'2026'!A15,'2026'!A15)</f>
        <v>Fiskeskipper af 3. grad (BEK nr 1621 af 15/12/2016)</v>
      </c>
      <c r="G8" s="42">
        <f>IF(OR(LEFT('2026'!B15,2)="1.",LEFT('2026'!B15,2)="2.",LEFT('2026'!B15,2)="3.",LEFT('2026'!B15,2)="4."),LEFT('2026'!B15,1),0)</f>
        <v>0</v>
      </c>
      <c r="H8" s="42">
        <f>IF(COUNT($C$2:C8)&lt;'2026'!$A$84,1,2)</f>
        <v>1</v>
      </c>
      <c r="I8" s="42">
        <f>'2026'!C15</f>
        <v>0</v>
      </c>
      <c r="J8" s="83"/>
      <c r="K8" s="83"/>
      <c r="L8" s="83"/>
      <c r="M8" s="83"/>
      <c r="N8" s="42"/>
    </row>
    <row r="9" spans="1:19" x14ac:dyDescent="0.2">
      <c r="A9" s="42" t="str">
        <f>RIGHT('2026'!$A$1,4)</f>
        <v>2026</v>
      </c>
      <c r="B9" s="42">
        <f>'2026'!$B$4</f>
        <v>0</v>
      </c>
      <c r="C9" s="74" t="str">
        <f>'2026'!$B$5</f>
        <v/>
      </c>
      <c r="D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9" s="42" t="str">
        <f>IFERROR(INDEX(Hjælpeark!$G$1:$H$42,MATCH(F9,Hjælpeark!$G$1:$G$42,0),2),IF(LEFT(F9,5)="i alt","i alt",0))</f>
        <v>Uddannelse</v>
      </c>
      <c r="F9" s="42" t="str">
        <f>IF(H9=1,'2026'!A16,'2026'!A16)</f>
        <v>Fiskeskipper af 1. grad (BEK nr 1587 af 13/12/2016)</v>
      </c>
      <c r="G9" s="42" t="str">
        <f>IF(OR(LEFT('2026'!B16,2)="1.",LEFT('2026'!B16,2)="2.",LEFT('2026'!B16,2)="3.",LEFT('2026'!B16,2)="4."),LEFT('2026'!B16,1),0)</f>
        <v>1</v>
      </c>
      <c r="H9" s="42">
        <f>IF(COUNT($C$2:C9)&lt;'2026'!$A$84,1,2)</f>
        <v>1</v>
      </c>
      <c r="I9" s="42">
        <f>'2026'!C16</f>
        <v>20</v>
      </c>
      <c r="J9" s="83">
        <f>'2026'!D16</f>
        <v>0</v>
      </c>
      <c r="K9" s="83">
        <f>'2026'!E16</f>
        <v>0</v>
      </c>
      <c r="L9" s="83">
        <f>'2026'!F16</f>
        <v>0</v>
      </c>
      <c r="M9" s="83">
        <f>'2026'!G16</f>
        <v>0</v>
      </c>
    </row>
    <row r="10" spans="1:19" x14ac:dyDescent="0.2">
      <c r="A10" s="42" t="str">
        <f>RIGHT('2026'!$A$1,4)</f>
        <v>2026</v>
      </c>
      <c r="B10" s="42">
        <f>'2026'!$B$4</f>
        <v>0</v>
      </c>
      <c r="C10" s="74" t="str">
        <f>'2026'!$B$5</f>
        <v/>
      </c>
      <c r="D1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0" s="42" t="str">
        <f>IFERROR(INDEX(Hjælpeark!$G$1:$H$42,MATCH(F10,Hjælpeark!$G$1:$G$42,0),2),IF(LEFT(F10,5)="i alt","i alt",0))</f>
        <v>Uddannelse</v>
      </c>
      <c r="F10" s="42" t="str">
        <f>IF(H10=1,'2026'!A17,'2026'!A17)</f>
        <v>Fiskeskipper af 1. grad (BEK nr 1587 af 13/12/2016)</v>
      </c>
      <c r="G10" s="42" t="str">
        <f>IF(OR(LEFT('2026'!B17,2)="1.",LEFT('2026'!B17,2)="2.",LEFT('2026'!B17,2)="3.",LEFT('2026'!B17,2)="4."),LEFT('2026'!B17,1),0)</f>
        <v>2</v>
      </c>
      <c r="H10" s="42">
        <f>IF(COUNT($C$2:C10)&lt;'2026'!$A$84,1,2)</f>
        <v>1</v>
      </c>
      <c r="I10" s="42">
        <f>'2026'!C17</f>
        <v>20</v>
      </c>
      <c r="J10" s="83">
        <f>'2026'!D17</f>
        <v>0</v>
      </c>
      <c r="K10" s="83">
        <f>'2026'!E17</f>
        <v>0</v>
      </c>
      <c r="L10" s="83">
        <f>'2026'!F17</f>
        <v>0</v>
      </c>
      <c r="M10" s="83">
        <f>'2026'!G17</f>
        <v>0</v>
      </c>
    </row>
    <row r="11" spans="1:19" x14ac:dyDescent="0.2">
      <c r="A11" s="42" t="str">
        <f>RIGHT('2026'!$A$1,4)</f>
        <v>2026</v>
      </c>
      <c r="B11" s="42">
        <f>'2026'!$B$4</f>
        <v>0</v>
      </c>
      <c r="C11" s="74" t="str">
        <f>'2026'!$B$5</f>
        <v/>
      </c>
      <c r="D1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1" s="42">
        <f>IFERROR(INDEX(Hjælpeark!$G$1:$H$42,MATCH(F11,Hjælpeark!$G$1:$G$42,0),2),IF(LEFT(F11,5)="i alt","i alt",0))</f>
        <v>0</v>
      </c>
      <c r="F11" s="42">
        <f>IF(H11=1,'2026'!A18,'2026'!A18)</f>
        <v>0</v>
      </c>
      <c r="G11" s="42">
        <f>IF(OR(LEFT('2026'!B18,2)="1.",LEFT('2026'!B18,2)="2.",LEFT('2026'!B18,2)="3.",LEFT('2026'!B18,2)="4."),LEFT('2026'!B18,1),0)</f>
        <v>0</v>
      </c>
      <c r="H11" s="42">
        <f>IF(COUNT($C$2:C11)&lt;'2026'!$A$84,1,2)</f>
        <v>1</v>
      </c>
      <c r="I11" s="42">
        <f>'2026'!C18</f>
        <v>0</v>
      </c>
      <c r="J11" s="83"/>
      <c r="K11" s="83"/>
      <c r="L11" s="83"/>
      <c r="M11" s="83"/>
    </row>
    <row r="12" spans="1:19" x14ac:dyDescent="0.2">
      <c r="A12" s="42" t="str">
        <f>RIGHT('2026'!$A$1,4)</f>
        <v>2026</v>
      </c>
      <c r="B12" s="42">
        <f>'2026'!$B$4</f>
        <v>0</v>
      </c>
      <c r="C12" s="74" t="str">
        <f>'2026'!$B$5</f>
        <v/>
      </c>
      <c r="D1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2" s="42" t="str">
        <f>IFERROR(INDEX(Hjælpeark!$G$1:$H$42,MATCH(F12,Hjælpeark!$G$1:$G$42,0),2),IF(LEFT(F12,5)="i alt","i alt",0))</f>
        <v>Uddannelse</v>
      </c>
      <c r="F12" s="42" t="str">
        <f>IF(H12=1,'2026'!A19,'2026'!A19)</f>
        <v>Skibsmaskinist (BEK nr 1347 af 23/11/2018)</v>
      </c>
      <c r="G12" s="42" t="str">
        <f>IF(OR(LEFT('2026'!B19,2)="1.",LEFT('2026'!B19,2)="2.",LEFT('2026'!B19,2)="3.",LEFT('2026'!B19,2)="4."),LEFT('2026'!B19,1),0)</f>
        <v>1</v>
      </c>
      <c r="H12" s="42">
        <f>IF(COUNT($C$2:C12)&lt;'2026'!$A$84,1,2)</f>
        <v>1</v>
      </c>
      <c r="I12" s="42">
        <f>'2026'!C19</f>
        <v>10</v>
      </c>
      <c r="J12" s="83">
        <f>'2026'!D19</f>
        <v>0</v>
      </c>
      <c r="K12" s="83">
        <f>'2026'!E19</f>
        <v>0</v>
      </c>
      <c r="L12" s="83">
        <f>'2026'!F19</f>
        <v>0</v>
      </c>
      <c r="M12" s="83">
        <f>'2026'!G19</f>
        <v>0</v>
      </c>
    </row>
    <row r="13" spans="1:19" x14ac:dyDescent="0.2">
      <c r="A13" s="42" t="str">
        <f>RIGHT('2026'!$A$1,4)</f>
        <v>2026</v>
      </c>
      <c r="B13" s="42">
        <f>'2026'!$B$4</f>
        <v>0</v>
      </c>
      <c r="C13" s="74" t="str">
        <f>'2026'!$B$5</f>
        <v/>
      </c>
      <c r="D1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3" s="42" t="str">
        <f>IFERROR(INDEX(Hjælpeark!$G$1:$H$42,MATCH(F13,Hjælpeark!$G$1:$G$42,0),2),IF(LEFT(F13,5)="i alt","i alt",0))</f>
        <v>Uddannelse</v>
      </c>
      <c r="F13" s="42" t="str">
        <f>IF(H13=1,'2026'!A20,'2026'!A20)</f>
        <v>Skibsmaskinist (BEK nr 1347 af 23/11/2018)</v>
      </c>
      <c r="G13" s="42" t="str">
        <f>IF(OR(LEFT('2026'!B20,2)="1.",LEFT('2026'!B20,2)="2.",LEFT('2026'!B20,2)="3.",LEFT('2026'!B20,2)="4."),LEFT('2026'!B20,1),0)</f>
        <v>2</v>
      </c>
      <c r="H13" s="42">
        <f>IF(COUNT($C$2:C13)&lt;'2026'!$A$84,1,2)</f>
        <v>1</v>
      </c>
      <c r="I13" s="42">
        <f>'2026'!C20</f>
        <v>10</v>
      </c>
      <c r="J13" s="83">
        <f>'2026'!D20</f>
        <v>0</v>
      </c>
      <c r="K13" s="83">
        <f>'2026'!E20</f>
        <v>0</v>
      </c>
      <c r="L13" s="83">
        <f>'2026'!F20</f>
        <v>0</v>
      </c>
      <c r="M13" s="83">
        <f>'2026'!G20</f>
        <v>0</v>
      </c>
    </row>
    <row r="14" spans="1:19" x14ac:dyDescent="0.2">
      <c r="A14" s="42" t="str">
        <f>RIGHT('2026'!$A$1,4)</f>
        <v>2026</v>
      </c>
      <c r="B14" s="42">
        <f>'2026'!$B$4</f>
        <v>0</v>
      </c>
      <c r="C14" s="74" t="str">
        <f>'2026'!$B$5</f>
        <v/>
      </c>
      <c r="D1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4" s="42" t="str">
        <f>IFERROR(INDEX(Hjælpeark!$G$1:$H$42,MATCH(F14,Hjælpeark!$G$1:$G$42,0),2),IF(LEFT(F14,5)="i alt","i alt",0))</f>
        <v>Uddannelse</v>
      </c>
      <c r="F14" s="42" t="str">
        <f>IF(H14=1,'2026'!A21,'2026'!A21)</f>
        <v>Skibsmaskinist (BEK nr 1347 af 23/11/2018)</v>
      </c>
      <c r="G14" s="42" t="str">
        <f>IF(OR(LEFT('2026'!B21,2)="1.",LEFT('2026'!B21,2)="2.",LEFT('2026'!B21,2)="3.",LEFT('2026'!B21,2)="4."),LEFT('2026'!B21,1),0)</f>
        <v>3</v>
      </c>
      <c r="H14" s="42">
        <f>IF(COUNT($C$2:C14)&lt;'2026'!$A$84,1,2)</f>
        <v>1</v>
      </c>
      <c r="I14" s="42">
        <f>'2026'!C21</f>
        <v>10</v>
      </c>
      <c r="J14" s="83">
        <f>'2026'!D21</f>
        <v>0</v>
      </c>
      <c r="K14" s="83">
        <f>'2026'!E21</f>
        <v>0</v>
      </c>
      <c r="L14" s="83">
        <f>'2026'!F21</f>
        <v>0</v>
      </c>
      <c r="M14" s="83">
        <f>'2026'!G21</f>
        <v>0</v>
      </c>
    </row>
    <row r="15" spans="1:19" x14ac:dyDescent="0.2">
      <c r="A15" s="42" t="str">
        <f>RIGHT('2026'!$A$1,4)</f>
        <v>2026</v>
      </c>
      <c r="B15" s="42">
        <f>'2026'!$B$4</f>
        <v>0</v>
      </c>
      <c r="C15" s="74" t="str">
        <f>'2026'!$B$5</f>
        <v/>
      </c>
      <c r="D1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5" s="42">
        <f>IFERROR(INDEX(Hjælpeark!$G$1:$H$42,MATCH(F15,Hjælpeark!$G$1:$G$42,0),2),IF(LEFT(F15,5)="i alt","i alt",0))</f>
        <v>0</v>
      </c>
      <c r="F15" s="42">
        <f>IF(H15=1,'2026'!A22,'2026'!A22)</f>
        <v>0</v>
      </c>
      <c r="G15" s="42">
        <f>IF(OR(LEFT('2026'!B22,2)="1.",LEFT('2026'!B22,2)="2.",LEFT('2026'!B22,2)="3.",LEFT('2026'!B22,2)="4."),LEFT('2026'!B22,1),0)</f>
        <v>0</v>
      </c>
      <c r="H15" s="42">
        <f>IF(COUNT($C$2:C15)&lt;'2026'!$A$84,1,2)</f>
        <v>1</v>
      </c>
      <c r="I15" s="42">
        <f>'2026'!C22</f>
        <v>0</v>
      </c>
      <c r="J15" s="83"/>
      <c r="K15" s="83"/>
      <c r="L15" s="83"/>
      <c r="M15" s="83"/>
    </row>
    <row r="16" spans="1:19" x14ac:dyDescent="0.2">
      <c r="A16" s="42" t="str">
        <f>RIGHT('2026'!$A$1,4)</f>
        <v>2026</v>
      </c>
      <c r="B16" s="42">
        <f>'2026'!$B$4</f>
        <v>0</v>
      </c>
      <c r="C16" s="74" t="str">
        <f>'2026'!$B$5</f>
        <v/>
      </c>
      <c r="D1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6" s="42" t="str">
        <f>IFERROR(INDEX(Hjælpeark!$G$1:$H$42,MATCH(F16,Hjælpeark!$G$1:$G$42,0),2),IF(LEFT(F16,5)="i alt","i alt",0))</f>
        <v>Uddannelse</v>
      </c>
      <c r="F16" s="42" t="str">
        <f>IF(H16=1,'2026'!A23,'2026'!A23)</f>
        <v>Færgenavigatør</v>
      </c>
      <c r="G16" s="42">
        <f>IF(OR(LEFT('2026'!B23,2)="1.",LEFT('2026'!B23,2)="2.",LEFT('2026'!B23,2)="3.",LEFT('2026'!B23,2)="4."),LEFT('2026'!B23,1),0)</f>
        <v>0</v>
      </c>
      <c r="H16" s="42">
        <f>IF(COUNT($C$2:C16)&lt;'2026'!$A$84,1,2)</f>
        <v>1</v>
      </c>
      <c r="I16" s="42">
        <f>'2026'!C23</f>
        <v>4</v>
      </c>
      <c r="J16" s="83">
        <f>'2026'!D23</f>
        <v>0</v>
      </c>
      <c r="K16" s="83">
        <f>'2026'!E23</f>
        <v>0</v>
      </c>
      <c r="L16" s="83">
        <f>'2026'!F23</f>
        <v>0</v>
      </c>
      <c r="M16" s="83">
        <f>'2026'!G23</f>
        <v>0</v>
      </c>
    </row>
    <row r="17" spans="1:13" s="42" customFormat="1" x14ac:dyDescent="0.2">
      <c r="A17" s="42" t="str">
        <f>RIGHT('2026'!$A$1,4)</f>
        <v>2026</v>
      </c>
      <c r="B17" s="42">
        <f>'2026'!$B$4</f>
        <v>0</v>
      </c>
      <c r="C17" s="74" t="str">
        <f>'2026'!$B$5</f>
        <v/>
      </c>
      <c r="D1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7" s="42" t="str">
        <f>IFERROR(INDEX(Hjælpeark!$G$1:$H$42,MATCH(F17,Hjælpeark!$G$1:$G$42,0),2),IF(LEFT(F17,5)="i alt","i alt",0))</f>
        <v>Uddannelse</v>
      </c>
      <c r="F17" s="42" t="str">
        <f>IF(H17=1,'2026'!A24,'2026'!A24)</f>
        <v>Færgenavigatør</v>
      </c>
      <c r="G17" s="42">
        <f>IF(OR(LEFT('2026'!B24,2)="1.",LEFT('2026'!B24,2)="2.",LEFT('2026'!B24,2)="3.",LEFT('2026'!B24,2)="4."),LEFT('2026'!B24,1),0)</f>
        <v>0</v>
      </c>
      <c r="H17" s="42">
        <f>IF(COUNT($C$2:C17)&lt;'2026'!$A$84,1,2)</f>
        <v>1</v>
      </c>
      <c r="I17" s="42">
        <f>'2026'!C24</f>
        <v>2</v>
      </c>
      <c r="J17" s="83">
        <f>'2026'!D24</f>
        <v>0</v>
      </c>
      <c r="K17" s="83">
        <f>'2026'!E24</f>
        <v>0</v>
      </c>
      <c r="L17" s="83">
        <f>'2026'!F24</f>
        <v>0</v>
      </c>
      <c r="M17" s="83">
        <f>'2026'!G24</f>
        <v>0</v>
      </c>
    </row>
    <row r="18" spans="1:13" s="42" customFormat="1" x14ac:dyDescent="0.2">
      <c r="A18" s="42" t="str">
        <f>RIGHT('2026'!$A$1,4)</f>
        <v>2026</v>
      </c>
      <c r="B18" s="42">
        <f>'2026'!$B$4</f>
        <v>0</v>
      </c>
      <c r="C18" s="74" t="str">
        <f>'2026'!$B$5</f>
        <v/>
      </c>
      <c r="D1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8" s="42" t="str">
        <f>IFERROR(INDEX(Hjælpeark!$G$1:$H$42,MATCH(F18,Hjælpeark!$G$1:$G$42,0),2),IF(LEFT(F18,5)="i alt","i alt",0))</f>
        <v>Uddannelse</v>
      </c>
      <c r="F18" s="42" t="str">
        <f>IF(H18=1,'2026'!A25,'2026'!A25)</f>
        <v>Færgenavigatør</v>
      </c>
      <c r="G18" s="42">
        <f>IF(OR(LEFT('2026'!B25,2)="1.",LEFT('2026'!B25,2)="2.",LEFT('2026'!B25,2)="3.",LEFT('2026'!B25,2)="4."),LEFT('2026'!B25,1),0)</f>
        <v>0</v>
      </c>
      <c r="H18" s="42">
        <f>IF(COUNT($C$2:C18)&lt;'2026'!$A$84,1,2)</f>
        <v>1</v>
      </c>
      <c r="I18" s="42">
        <f>'2026'!C25</f>
        <v>20</v>
      </c>
      <c r="J18" s="83">
        <f>'2026'!D25</f>
        <v>0</v>
      </c>
      <c r="K18" s="83">
        <f>'2026'!E25</f>
        <v>0</v>
      </c>
      <c r="L18" s="83">
        <f>'2026'!F25</f>
        <v>0</v>
      </c>
      <c r="M18" s="83">
        <f>'2026'!G25</f>
        <v>0</v>
      </c>
    </row>
    <row r="19" spans="1:13" x14ac:dyDescent="0.2">
      <c r="A19" s="42" t="str">
        <f>RIGHT('2026'!$A$1,4)</f>
        <v>2026</v>
      </c>
      <c r="B19" s="42">
        <f>'2026'!$B$4</f>
        <v>0</v>
      </c>
      <c r="C19" s="74" t="str">
        <f>'2026'!$B$5</f>
        <v/>
      </c>
      <c r="D1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9" s="42">
        <f>IFERROR(INDEX(Hjælpeark!$G$1:$H$42,MATCH(F19,Hjælpeark!$G$1:$G$42,0),2),IF(LEFT(F19,5)="i alt","i alt",0))</f>
        <v>0</v>
      </c>
      <c r="F19" s="42">
        <f>IF(H19=1,'2026'!A26,'2026'!A26)</f>
        <v>0</v>
      </c>
      <c r="G19" s="42">
        <f>IF(OR(LEFT('2026'!B26,2)="1.",LEFT('2026'!B26,2)="2.",LEFT('2026'!B26,2)="3.",LEFT('2026'!B26,2)="4."),LEFT('2026'!B26,1),0)</f>
        <v>0</v>
      </c>
      <c r="H19" s="42">
        <f>IF(COUNT($C$2:C19)&lt;'2026'!$A$84,1,2)</f>
        <v>1</v>
      </c>
      <c r="I19" s="42">
        <f>'2026'!C26</f>
        <v>0</v>
      </c>
      <c r="J19" s="83"/>
      <c r="K19" s="83"/>
      <c r="L19" s="83"/>
      <c r="M19" s="83"/>
    </row>
    <row r="20" spans="1:13" x14ac:dyDescent="0.2">
      <c r="A20" s="42" t="str">
        <f>RIGHT('2026'!$A$1,4)</f>
        <v>2026</v>
      </c>
      <c r="B20" s="42">
        <f>'2026'!$B$4</f>
        <v>0</v>
      </c>
      <c r="C20" s="74" t="str">
        <f>'2026'!$B$5</f>
        <v/>
      </c>
      <c r="D2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20" s="42">
        <f>IFERROR(INDEX(Hjælpeark!$G$1:$H$42,MATCH(F20,Hjælpeark!$G$1:$G$42,0),2),IF(LEFT(F20,5)="i alt","i alt",0))</f>
        <v>0</v>
      </c>
      <c r="F20" s="42" t="str">
        <f>IF(H20=1,'2026'!A27,'2026'!A27)</f>
        <v>Efter- og videreuddannelse</v>
      </c>
      <c r="G20" s="42">
        <f>IF(OR(LEFT('2026'!B27,2)="1.",LEFT('2026'!B27,2)="2.",LEFT('2026'!B27,2)="3.",LEFT('2026'!B27,2)="4."),LEFT('2026'!B27,1),0)</f>
        <v>0</v>
      </c>
      <c r="H20" s="42">
        <f>IF(COUNT($C$2:C20)&lt;'2026'!$A$84,1,2)</f>
        <v>1</v>
      </c>
      <c r="I20" s="42">
        <f>'2026'!C27</f>
        <v>0</v>
      </c>
      <c r="J20" s="83"/>
      <c r="K20" s="83"/>
      <c r="L20" s="83"/>
      <c r="M20" s="83"/>
    </row>
    <row r="21" spans="1:13" x14ac:dyDescent="0.2">
      <c r="A21" s="42" t="str">
        <f>RIGHT('2026'!$A$1,4)</f>
        <v>2026</v>
      </c>
      <c r="B21" s="42">
        <f>'2026'!$B$4</f>
        <v>0</v>
      </c>
      <c r="C21" s="74" t="str">
        <f>'2026'!$B$5</f>
        <v/>
      </c>
      <c r="D2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21" s="42" t="str">
        <f>IFERROR(INDEX(Hjælpeark!$G$1:$H$42,MATCH(F21,Hjælpeark!$G$1:$G$42,0),2),IF(LEFT(F21,5)="i alt","i alt",0))</f>
        <v>Videre- og efteruddannelse</v>
      </c>
      <c r="F21" s="42" t="str">
        <f>IF(H21=1,'2026'!A28,'2026'!A28)</f>
        <v>Duelighedsbevis i sejlads for handelsskibe</v>
      </c>
      <c r="G21" s="42">
        <f>IF(OR(LEFT('2026'!B28,2)="1.",LEFT('2026'!B28,2)="2.",LEFT('2026'!B28,2)="3.",LEFT('2026'!B28,2)="4."),LEFT('2026'!B28,1),0)</f>
        <v>0</v>
      </c>
      <c r="H21" s="42">
        <f>IF(COUNT($C$2:C21)&lt;'2026'!$A$84,1,2)</f>
        <v>1</v>
      </c>
      <c r="I21" s="42">
        <f>'2026'!C28</f>
        <v>3</v>
      </c>
      <c r="J21" s="83">
        <f>'2026'!D28</f>
        <v>0</v>
      </c>
      <c r="K21" s="83">
        <f>'2026'!E28</f>
        <v>0</v>
      </c>
      <c r="L21" s="83">
        <f>'2026'!F28</f>
        <v>0</v>
      </c>
      <c r="M21" s="83">
        <f>'2026'!G28</f>
        <v>0</v>
      </c>
    </row>
    <row r="22" spans="1:13" x14ac:dyDescent="0.2">
      <c r="A22" s="42" t="str">
        <f>RIGHT('2026'!$A$1,4)</f>
        <v>2026</v>
      </c>
      <c r="B22" s="42">
        <f>'2026'!$B$4</f>
        <v>0</v>
      </c>
      <c r="C22" s="74" t="str">
        <f>'2026'!$B$5</f>
        <v/>
      </c>
      <c r="D2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22" s="42" t="str">
        <f>IFERROR(INDEX(Hjælpeark!$G$1:$H$42,MATCH(F22,Hjælpeark!$G$1:$G$42,0),2),IF(LEFT(F22,5)="i alt","i alt",0))</f>
        <v>Videre- og efteruddannelse</v>
      </c>
      <c r="F22" s="42" t="str">
        <f>IF(H22=1,'2026'!A29,'2026'!A29)</f>
        <v>Duelighedsbevis i sejlads for handelsskibe (prøve)</v>
      </c>
      <c r="G22" s="42">
        <f>IF(OR(LEFT('2026'!B29,2)="1.",LEFT('2026'!B29,2)="2.",LEFT('2026'!B29,2)="3.",LEFT('2026'!B29,2)="4."),LEFT('2026'!B29,1),0)</f>
        <v>0</v>
      </c>
      <c r="H22" s="42">
        <f>IF(COUNT($C$2:C22)&lt;'2026'!$A$84,1,2)</f>
        <v>1</v>
      </c>
      <c r="I22" s="42">
        <f>'2026'!C29</f>
        <v>0.6</v>
      </c>
      <c r="J22" s="83">
        <f>'2026'!D29</f>
        <v>0</v>
      </c>
      <c r="K22" s="83">
        <f>'2026'!E29</f>
        <v>0</v>
      </c>
      <c r="L22" s="83">
        <f>'2026'!F29</f>
        <v>0</v>
      </c>
      <c r="M22" s="83">
        <f>'2026'!G29</f>
        <v>0</v>
      </c>
    </row>
    <row r="23" spans="1:13" x14ac:dyDescent="0.2">
      <c r="A23" s="42" t="str">
        <f>RIGHT('2026'!$A$1,4)</f>
        <v>2026</v>
      </c>
      <c r="B23" s="42">
        <f>'2026'!$B$4</f>
        <v>0</v>
      </c>
      <c r="C23" s="74" t="str">
        <f>'2026'!$B$5</f>
        <v/>
      </c>
      <c r="D2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23" s="42" t="str">
        <f>IFERROR(INDEX(Hjælpeark!$G$1:$H$42,MATCH(F23,Hjælpeark!$G$1:$G$42,0),2),IF(LEFT(F23,5)="i alt","i alt",0))</f>
        <v>Videre- og efteruddannelse</v>
      </c>
      <c r="F23" s="42" t="str">
        <f>IF(H23=1,'2026'!A30,'2026'!A30)</f>
        <v>Duelighedsbevis i sejlads for fiskere</v>
      </c>
      <c r="G23" s="42">
        <f>IF(OR(LEFT('2026'!B30,2)="1.",LEFT('2026'!B30,2)="2.",LEFT('2026'!B30,2)="3.",LEFT('2026'!B30,2)="4."),LEFT('2026'!B30,1),0)</f>
        <v>0</v>
      </c>
      <c r="H23" s="42">
        <f>IF(COUNT($C$2:C23)&lt;'2026'!$A$84,1,2)</f>
        <v>1</v>
      </c>
      <c r="I23" s="42">
        <f>'2026'!C30</f>
        <v>3</v>
      </c>
      <c r="J23" s="83">
        <f>'2026'!D30</f>
        <v>0</v>
      </c>
      <c r="K23" s="83">
        <f>'2026'!E30</f>
        <v>0</v>
      </c>
      <c r="L23" s="83">
        <f>'2026'!F30</f>
        <v>0</v>
      </c>
      <c r="M23" s="83">
        <f>'2026'!G30</f>
        <v>0</v>
      </c>
    </row>
    <row r="24" spans="1:13" x14ac:dyDescent="0.2">
      <c r="A24" s="42" t="str">
        <f>RIGHT('2026'!$A$1,4)</f>
        <v>2026</v>
      </c>
      <c r="B24" s="42">
        <f>'2026'!$B$4</f>
        <v>0</v>
      </c>
      <c r="C24" s="74" t="str">
        <f>'2026'!$B$5</f>
        <v/>
      </c>
      <c r="D2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24" s="42" t="str">
        <f>IFERROR(INDEX(Hjælpeark!$G$1:$H$42,MATCH(F24,Hjælpeark!$G$1:$G$42,0),2),IF(LEFT(F24,5)="i alt","i alt",0))</f>
        <v>Videre- og efteruddannelse</v>
      </c>
      <c r="F24" s="42" t="str">
        <f>IF(H24=1,'2026'!A31,'2026'!A31)</f>
        <v xml:space="preserve">Duelighedsbevis i motorpasning </v>
      </c>
      <c r="G24" s="42">
        <f>IF(OR(LEFT('2026'!B31,2)="1.",LEFT('2026'!B31,2)="2.",LEFT('2026'!B31,2)="3.",LEFT('2026'!B31,2)="4."),LEFT('2026'!B31,1),0)</f>
        <v>0</v>
      </c>
      <c r="H24" s="42">
        <f>IF(COUNT($C$2:C24)&lt;'2026'!$A$84,1,2)</f>
        <v>1</v>
      </c>
      <c r="I24" s="42">
        <f>'2026'!C31</f>
        <v>2</v>
      </c>
      <c r="J24" s="83">
        <f>'2026'!D31</f>
        <v>0</v>
      </c>
      <c r="K24" s="83">
        <f>'2026'!E31</f>
        <v>0</v>
      </c>
      <c r="L24" s="83">
        <f>'2026'!F31</f>
        <v>0</v>
      </c>
      <c r="M24" s="83">
        <f>'2026'!G31</f>
        <v>0</v>
      </c>
    </row>
    <row r="25" spans="1:13" x14ac:dyDescent="0.2">
      <c r="A25" s="42" t="str">
        <f>RIGHT('2026'!$A$1,4)</f>
        <v>2026</v>
      </c>
      <c r="B25" s="42">
        <f>'2026'!$B$4</f>
        <v>0</v>
      </c>
      <c r="C25" s="74" t="str">
        <f>'2026'!$B$5</f>
        <v/>
      </c>
      <c r="D2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25" s="42" t="str">
        <f>IFERROR(INDEX(Hjælpeark!$G$1:$H$42,MATCH(F25,Hjælpeark!$G$1:$G$42,0),2),IF(LEFT(F25,5)="i alt","i alt",0))</f>
        <v>Videre- og efteruddannelse</v>
      </c>
      <c r="F25" s="42" t="str">
        <f>IF(H25=1,'2026'!A32,'2026'!A32)</f>
        <v>ROC (GMDSS )</v>
      </c>
      <c r="G25" s="42">
        <f>IF(OR(LEFT('2026'!B32,2)="1.",LEFT('2026'!B32,2)="2.",LEFT('2026'!B32,2)="3.",LEFT('2026'!B32,2)="4."),LEFT('2026'!B32,1),0)</f>
        <v>0</v>
      </c>
      <c r="H25" s="42">
        <f>IF(COUNT($C$2:C25)&lt;'2026'!$A$84,1,2)</f>
        <v>1</v>
      </c>
      <c r="I25" s="42">
        <f>'2026'!C32</f>
        <v>1</v>
      </c>
      <c r="J25" s="83">
        <f>'2026'!D32</f>
        <v>0</v>
      </c>
      <c r="K25" s="83">
        <f>'2026'!E32</f>
        <v>0</v>
      </c>
      <c r="L25" s="83">
        <f>'2026'!F32</f>
        <v>0</v>
      </c>
      <c r="M25" s="83">
        <f>'2026'!G32</f>
        <v>0</v>
      </c>
    </row>
    <row r="26" spans="1:13" x14ac:dyDescent="0.2">
      <c r="A26" s="42" t="str">
        <f>RIGHT('2026'!$A$1,4)</f>
        <v>2026</v>
      </c>
      <c r="B26" s="42">
        <f>'2026'!$B$4</f>
        <v>0</v>
      </c>
      <c r="C26" s="74" t="str">
        <f>'2026'!$B$5</f>
        <v/>
      </c>
      <c r="D2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26" s="42" t="str">
        <f>IFERROR(INDEX(Hjælpeark!$G$1:$H$42,MATCH(F26,Hjælpeark!$G$1:$G$42,0),2),IF(LEFT(F26,5)="i alt","i alt",0))</f>
        <v>Videre- og efteruddannelse</v>
      </c>
      <c r="F26" s="42" t="str">
        <f>IF(H26=1,'2026'!A33,'2026'!A33)</f>
        <v>Skibskok (BEK nr 1305 af 05/12/2019)</v>
      </c>
      <c r="G26" s="42">
        <f>IF(OR(LEFT('2026'!B33,2)="1.",LEFT('2026'!B33,2)="2.",LEFT('2026'!B33,2)="3.",LEFT('2026'!B33,2)="4."),LEFT('2026'!B33,1),0)</f>
        <v>0</v>
      </c>
      <c r="H26" s="42">
        <f>IF(COUNT($C$2:C26)&lt;'2026'!$A$84,1,2)</f>
        <v>1</v>
      </c>
      <c r="I26" s="42">
        <f>'2026'!C33</f>
        <v>0.7</v>
      </c>
      <c r="J26" s="83">
        <f>'2026'!D33</f>
        <v>0</v>
      </c>
      <c r="K26" s="83">
        <f>'2026'!E33</f>
        <v>0</v>
      </c>
      <c r="L26" s="83">
        <f>'2026'!F33</f>
        <v>0</v>
      </c>
      <c r="M26" s="83">
        <f>'2026'!G33</f>
        <v>0</v>
      </c>
    </row>
    <row r="27" spans="1:13" x14ac:dyDescent="0.2">
      <c r="A27" s="42" t="str">
        <f>RIGHT('2026'!$A$1,4)</f>
        <v>2026</v>
      </c>
      <c r="B27" s="42">
        <f>'2026'!$B$4</f>
        <v>0</v>
      </c>
      <c r="C27" s="74" t="str">
        <f>'2026'!$B$5</f>
        <v/>
      </c>
      <c r="D2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27" s="42">
        <f>IFERROR(INDEX(Hjælpeark!$G$1:$H$42,MATCH(F27,Hjælpeark!$G$1:$G$42,0),2),IF(LEFT(F27,5)="i alt","i alt",0))</f>
        <v>0</v>
      </c>
      <c r="F27" s="42" t="str">
        <f>IF(H27=1,'2026'!A34,'2026'!A34)</f>
        <v>Prøver</v>
      </c>
      <c r="G27" s="42">
        <f>IF(OR(LEFT('2026'!B34,2)="1.",LEFT('2026'!B34,2)="2.",LEFT('2026'!B34,2)="3.",LEFT('2026'!B34,2)="4."),LEFT('2026'!B34,1),0)</f>
        <v>0</v>
      </c>
      <c r="H27" s="42">
        <f>IF(COUNT($C$2:C27)&lt;'2026'!$A$84,1,2)</f>
        <v>1</v>
      </c>
      <c r="I27" s="42">
        <f>'2026'!C34</f>
        <v>0</v>
      </c>
      <c r="J27" s="83"/>
      <c r="K27" s="83"/>
      <c r="L27" s="83"/>
      <c r="M27" s="83"/>
    </row>
    <row r="28" spans="1:13" x14ac:dyDescent="0.2">
      <c r="A28" s="42" t="str">
        <f>RIGHT('2026'!$A$1,4)</f>
        <v>2026</v>
      </c>
      <c r="B28" s="42">
        <f>'2026'!$B$4</f>
        <v>0</v>
      </c>
      <c r="C28" s="74" t="str">
        <f>'2026'!$B$5</f>
        <v/>
      </c>
      <c r="D2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28" s="42" t="str">
        <f>IFERROR(INDEX(Hjælpeark!$G$1:$H$42,MATCH(F28,Hjælpeark!$G$1:$G$42,0),2),IF(LEFT(F28,5)="i alt","i alt",0))</f>
        <v>Prøve</v>
      </c>
      <c r="F28" s="42" t="str">
        <f>IF(H28=1,'2026'!A35,'2026'!A35)</f>
        <v>Fornyelse af sønæringsbevis</v>
      </c>
      <c r="G28" s="42">
        <f>IF(OR(LEFT('2026'!B35,2)="1.",LEFT('2026'!B35,2)="2.",LEFT('2026'!B35,2)="3.",LEFT('2026'!B35,2)="4."),LEFT('2026'!B35,1),0)</f>
        <v>0</v>
      </c>
      <c r="H28" s="42">
        <f>IF(COUNT($C$2:C28)&lt;'2026'!$A$84,1,2)</f>
        <v>1</v>
      </c>
      <c r="I28" s="42">
        <f>'2026'!C35</f>
        <v>1.2</v>
      </c>
      <c r="J28" s="83">
        <f>'2026'!D35</f>
        <v>0</v>
      </c>
      <c r="K28" s="83">
        <f>'2026'!E35</f>
        <v>0</v>
      </c>
      <c r="L28" s="83">
        <f>'2026'!F35</f>
        <v>0</v>
      </c>
      <c r="M28" s="83">
        <f>'2026'!G35</f>
        <v>0</v>
      </c>
    </row>
    <row r="29" spans="1:13" x14ac:dyDescent="0.2">
      <c r="A29" s="42" t="str">
        <f>RIGHT('2026'!$A$1,4)</f>
        <v>2026</v>
      </c>
      <c r="B29" s="42">
        <f>'2026'!$B$4</f>
        <v>0</v>
      </c>
      <c r="C29" s="74" t="str">
        <f>'2026'!$B$5</f>
        <v/>
      </c>
      <c r="D2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29" s="42">
        <f>IFERROR(INDEX(Hjælpeark!$G$1:$H$42,MATCH(F29,Hjælpeark!$G$1:$G$42,0),2),IF(LEFT(F29,5)="i alt","i alt",0))</f>
        <v>0</v>
      </c>
      <c r="F29" s="42">
        <f>IF(H29=1,'2026'!A36,'2026'!A36)</f>
        <v>0</v>
      </c>
      <c r="G29" s="42">
        <f>IF(OR(LEFT('2026'!B36,2)="1.",LEFT('2026'!B36,2)="2.",LEFT('2026'!B36,2)="3.",LEFT('2026'!B36,2)="4."),LEFT('2026'!B36,1),0)</f>
        <v>0</v>
      </c>
      <c r="H29" s="42">
        <f>IF(COUNT($C$2:C29)&lt;'2026'!$A$84,1,2)</f>
        <v>1</v>
      </c>
      <c r="I29" s="42">
        <f>'2026'!C36</f>
        <v>0</v>
      </c>
      <c r="J29" s="83"/>
      <c r="K29" s="83"/>
      <c r="L29" s="83"/>
      <c r="M29" s="83"/>
    </row>
    <row r="30" spans="1:13" x14ac:dyDescent="0.2">
      <c r="A30" s="42" t="str">
        <f>RIGHT('2026'!$A$1,4)</f>
        <v>2026</v>
      </c>
      <c r="B30" s="42">
        <f>'2026'!$B$4</f>
        <v>0</v>
      </c>
      <c r="C30" s="74" t="str">
        <f>'2026'!$B$5</f>
        <v/>
      </c>
      <c r="D3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30" s="42" t="str">
        <f>IFERROR(INDEX(Hjælpeark!$G$1:$H$42,MATCH(F30,Hjælpeark!$G$1:$G$42,0),2),IF(LEFT(F30,5)="i alt","i alt",0))</f>
        <v>Uddannelse</v>
      </c>
      <c r="F30" s="42" t="str">
        <f>IF(H30=1,'2026'!A37,'2026'!A37)</f>
        <v>Grundlæggende maritime uddannelse (BEK nr 2311 af 08/12/2021)</v>
      </c>
      <c r="G30" s="42">
        <f>IF(OR(LEFT('2026'!B37,2)="1.",LEFT('2026'!B37,2)="2.",LEFT('2026'!B37,2)="3.",LEFT('2026'!B37,2)="4."),LEFT('2026'!B37,1),0)</f>
        <v>0</v>
      </c>
      <c r="H30" s="42">
        <f>IF(COUNT($C$2:C30)&lt;'2026'!$A$84,1,2)</f>
        <v>1</v>
      </c>
      <c r="I30" s="42">
        <f>'2026'!C37</f>
        <v>0</v>
      </c>
      <c r="J30" s="83"/>
      <c r="K30" s="83"/>
      <c r="L30" s="83"/>
      <c r="M30" s="83"/>
    </row>
    <row r="31" spans="1:13" x14ac:dyDescent="0.2">
      <c r="A31" s="42" t="str">
        <f>RIGHT('2026'!$A$1,4)</f>
        <v>2026</v>
      </c>
      <c r="B31" s="42">
        <f>'2026'!$B$4</f>
        <v>0</v>
      </c>
      <c r="C31" s="74" t="str">
        <f>'2026'!$B$5</f>
        <v/>
      </c>
      <c r="D3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31" s="42" t="str">
        <f>IFERROR(INDEX(Hjælpeark!$G$1:$H$42,MATCH(F31,Hjælpeark!$G$1:$G$42,0),2),IF(LEFT(F31,5)="i alt","i alt",0))</f>
        <v>Uddannelse</v>
      </c>
      <c r="F31" s="42" t="str">
        <f>IF(H31=1,'2026'!A38,'2026'!A38)</f>
        <v xml:space="preserve">Indledende emner  </v>
      </c>
      <c r="G31" s="42">
        <f>IF(OR(LEFT('2026'!B38,2)="1.",LEFT('2026'!B38,2)="2.",LEFT('2026'!B38,2)="3.",LEFT('2026'!B38,2)="4."),LEFT('2026'!B38,1),0)</f>
        <v>0</v>
      </c>
      <c r="H31" s="42">
        <f>IF(COUNT($C$2:C31)&lt;'2026'!$A$84,1,2)</f>
        <v>1</v>
      </c>
      <c r="I31" s="42">
        <f>'2026'!C38</f>
        <v>20</v>
      </c>
      <c r="J31" s="83">
        <f>'2026'!D38</f>
        <v>0</v>
      </c>
      <c r="K31" s="83">
        <f>'2026'!E38</f>
        <v>0</v>
      </c>
      <c r="L31" s="83">
        <f>'2026'!F38</f>
        <v>0</v>
      </c>
      <c r="M31" s="83">
        <f>'2026'!G38</f>
        <v>0</v>
      </c>
    </row>
    <row r="32" spans="1:13" x14ac:dyDescent="0.2">
      <c r="A32" s="42" t="str">
        <f>RIGHT('2026'!$A$1,4)</f>
        <v>2026</v>
      </c>
      <c r="B32" s="42">
        <f>'2026'!$B$4</f>
        <v>0</v>
      </c>
      <c r="C32" s="74" t="str">
        <f>'2026'!$B$5</f>
        <v/>
      </c>
      <c r="D3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32" s="42" t="str">
        <f>IFERROR(INDEX(Hjælpeark!$G$1:$H$42,MATCH(F32,Hjælpeark!$G$1:$G$42,0),2),IF(LEFT(F32,5)="i alt","i alt",0))</f>
        <v>Uddannelse</v>
      </c>
      <c r="F32" s="42" t="str">
        <f>IF(H32=1,'2026'!A39,'2026'!A39)</f>
        <v xml:space="preserve">Kystskipper    </v>
      </c>
      <c r="G32" s="42">
        <f>IF(OR(LEFT('2026'!B39,2)="1.",LEFT('2026'!B39,2)="2.",LEFT('2026'!B39,2)="3.",LEFT('2026'!B39,2)="4."),LEFT('2026'!B39,1),0)</f>
        <v>0</v>
      </c>
      <c r="H32" s="42">
        <f>IF(COUNT($C$2:C32)&lt;'2026'!$A$84,1,2)</f>
        <v>1</v>
      </c>
      <c r="I32" s="42">
        <f>'2026'!C39</f>
        <v>20</v>
      </c>
      <c r="J32" s="83">
        <f>'2026'!D39</f>
        <v>0</v>
      </c>
      <c r="K32" s="83">
        <f>'2026'!E39</f>
        <v>0</v>
      </c>
      <c r="L32" s="83">
        <f>'2026'!F39</f>
        <v>0</v>
      </c>
      <c r="M32" s="83">
        <f>'2026'!G39</f>
        <v>0</v>
      </c>
    </row>
    <row r="33" spans="1:13" x14ac:dyDescent="0.2">
      <c r="A33" s="42" t="str">
        <f>RIGHT('2026'!$A$1,4)</f>
        <v>2026</v>
      </c>
      <c r="B33" s="42">
        <f>'2026'!$B$4</f>
        <v>0</v>
      </c>
      <c r="C33" s="74" t="str">
        <f>'2026'!$B$5</f>
        <v/>
      </c>
      <c r="D3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33" s="42" t="str">
        <f>IFERROR(INDEX(Hjælpeark!$G$1:$H$42,MATCH(F33,Hjælpeark!$G$1:$G$42,0),2),IF(LEFT(F33,5)="i alt","i alt",0))</f>
        <v>Uddannelse</v>
      </c>
      <c r="F33" s="42" t="str">
        <f>IF(H33=1,'2026'!A40,'2026'!A40)</f>
        <v xml:space="preserve">Kystskipper    </v>
      </c>
      <c r="G33" s="42">
        <f>IF(OR(LEFT('2026'!B40,2)="1.",LEFT('2026'!B40,2)="2.",LEFT('2026'!B40,2)="3.",LEFT('2026'!B40,2)="4."),LEFT('2026'!B40,1),0)</f>
        <v>0</v>
      </c>
      <c r="H33" s="42">
        <f>IF(COUNT($C$2:C33)&lt;'2026'!$A$84,1,2)</f>
        <v>1</v>
      </c>
      <c r="I33" s="42">
        <f>'2026'!C40</f>
        <v>0</v>
      </c>
      <c r="J33" s="83">
        <f>'2026'!D40</f>
        <v>0</v>
      </c>
      <c r="K33" s="83">
        <f>'2026'!E40</f>
        <v>0</v>
      </c>
      <c r="L33" s="83">
        <f>'2026'!F40</f>
        <v>0</v>
      </c>
      <c r="M33" s="83">
        <f>'2026'!G40</f>
        <v>0</v>
      </c>
    </row>
    <row r="34" spans="1:13" x14ac:dyDescent="0.2">
      <c r="A34" s="42" t="str">
        <f>RIGHT('2026'!$A$1,4)</f>
        <v>2026</v>
      </c>
      <c r="B34" s="42">
        <f>'2026'!$B$4</f>
        <v>0</v>
      </c>
      <c r="C34" s="74" t="str">
        <f>'2026'!$B$5</f>
        <v/>
      </c>
      <c r="D3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34" s="42">
        <f>IFERROR(INDEX(Hjælpeark!$G$1:$H$42,MATCH(F34,Hjælpeark!$G$1:$G$42,0),2),IF(LEFT(F34,5)="i alt","i alt",0))</f>
        <v>0</v>
      </c>
      <c r="F34" s="42">
        <f>IF(H34=1,'2026'!A41,'2026'!A41)</f>
        <v>0</v>
      </c>
      <c r="G34" s="42">
        <f>IF(OR(LEFT('2026'!B41,2)="1.",LEFT('2026'!B41,2)="2.",LEFT('2026'!B41,2)="3.",LEFT('2026'!B41,2)="4."),LEFT('2026'!B41,1),0)</f>
        <v>0</v>
      </c>
      <c r="H34" s="42">
        <f>IF(COUNT($C$2:C34)&lt;'2026'!$A$84,1,2)</f>
        <v>1</v>
      </c>
      <c r="I34" s="42">
        <f>'2026'!C41</f>
        <v>0</v>
      </c>
      <c r="J34" s="83"/>
      <c r="K34" s="83"/>
      <c r="L34" s="83"/>
      <c r="M34" s="83"/>
    </row>
    <row r="35" spans="1:13" x14ac:dyDescent="0.2">
      <c r="A35" s="42" t="str">
        <f>RIGHT('2026'!$A$1,4)</f>
        <v>2026</v>
      </c>
      <c r="B35" s="42">
        <f>'2026'!$B$4</f>
        <v>0</v>
      </c>
      <c r="C35" s="74" t="str">
        <f>'2026'!$B$5</f>
        <v/>
      </c>
      <c r="D3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35" s="42" t="str">
        <f>IFERROR(INDEX(Hjælpeark!$G$1:$H$42,MATCH(F35,Hjælpeark!$G$1:$G$42,0),2),IF(LEFT(F35,5)="i alt","i alt",0))</f>
        <v>Uddannelse</v>
      </c>
      <c r="F35" s="42" t="str">
        <f>IF(H35=1,'2026'!A42,'2026'!A42)</f>
        <v xml:space="preserve">Skibsassistentuddannelselsen  </v>
      </c>
      <c r="G35" s="42">
        <f>IF(OR(LEFT('2026'!B42,2)="1.",LEFT('2026'!B42,2)="2.",LEFT('2026'!B42,2)="3.",LEFT('2026'!B42,2)="4."),LEFT('2026'!B42,1),0)</f>
        <v>0</v>
      </c>
      <c r="H35" s="42">
        <f>IF(COUNT($C$2:C35)&lt;'2026'!$A$84,1,2)</f>
        <v>1</v>
      </c>
      <c r="I35" s="42">
        <f>'2026'!C42</f>
        <v>20</v>
      </c>
      <c r="J35" s="83">
        <f>'2026'!D42</f>
        <v>0</v>
      </c>
      <c r="K35" s="83">
        <f>'2026'!E42</f>
        <v>0</v>
      </c>
      <c r="L35" s="83">
        <f>'2026'!F42</f>
        <v>0</v>
      </c>
      <c r="M35" s="83">
        <f>'2026'!G42</f>
        <v>0</v>
      </c>
    </row>
    <row r="36" spans="1:13" x14ac:dyDescent="0.2">
      <c r="A36" s="42" t="str">
        <f>RIGHT('2026'!$A$1,4)</f>
        <v>2026</v>
      </c>
      <c r="B36" s="42">
        <f>'2026'!$B$4</f>
        <v>0</v>
      </c>
      <c r="C36" s="74" t="str">
        <f>'2026'!$B$5</f>
        <v/>
      </c>
      <c r="D3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36" s="42" t="str">
        <f>IFERROR(INDEX(Hjælpeark!$G$1:$H$42,MATCH(F36,Hjælpeark!$G$1:$G$42,0),2),IF(LEFT(F36,5)="i alt","i alt",0))</f>
        <v>Uddannelse</v>
      </c>
      <c r="F36" s="42" t="str">
        <f>IF(H36=1,'2026'!A43,'2026'!A43)</f>
        <v xml:space="preserve">Skibsassistentuddannelselsen  </v>
      </c>
      <c r="G36" s="42">
        <f>IF(OR(LEFT('2026'!B43,2)="1.",LEFT('2026'!B43,2)="2.",LEFT('2026'!B43,2)="3.",LEFT('2026'!B43,2)="4."),LEFT('2026'!B43,1),0)</f>
        <v>0</v>
      </c>
      <c r="H36" s="42">
        <f>IF(COUNT($C$2:C36)&lt;'2026'!$A$84,1,2)</f>
        <v>1</v>
      </c>
      <c r="I36" s="42">
        <f>'2026'!C43</f>
        <v>10</v>
      </c>
      <c r="J36" s="83">
        <f>'2026'!D43</f>
        <v>0</v>
      </c>
      <c r="K36" s="83">
        <f>'2026'!E43</f>
        <v>0</v>
      </c>
      <c r="L36" s="83">
        <f>'2026'!F43</f>
        <v>0</v>
      </c>
      <c r="M36" s="83">
        <f>'2026'!G43</f>
        <v>0</v>
      </c>
    </row>
    <row r="37" spans="1:13" x14ac:dyDescent="0.2">
      <c r="A37" s="42" t="str">
        <f>RIGHT('2026'!$A$1,4)</f>
        <v>2026</v>
      </c>
      <c r="B37" s="42">
        <f>'2026'!$B$4</f>
        <v>0</v>
      </c>
      <c r="C37" s="74" t="str">
        <f>'2026'!$B$5</f>
        <v/>
      </c>
      <c r="D3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37" s="42">
        <f>IFERROR(INDEX(Hjælpeark!$G$1:$H$42,MATCH(F37,Hjælpeark!$G$1:$G$42,0),2),IF(LEFT(F37,5)="i alt","i alt",0))</f>
        <v>0</v>
      </c>
      <c r="F37" s="42">
        <f>IF(H37=1,'2026'!A44,'2026'!A44)</f>
        <v>0</v>
      </c>
      <c r="G37" s="42">
        <f>IF(OR(LEFT('2026'!B44,2)="1.",LEFT('2026'!B44,2)="2.",LEFT('2026'!B44,2)="3.",LEFT('2026'!B44,2)="4."),LEFT('2026'!B44,1),0)</f>
        <v>0</v>
      </c>
      <c r="H37" s="42">
        <f>IF(COUNT($C$2:C37)&lt;'2026'!$A$84,1,2)</f>
        <v>1</v>
      </c>
      <c r="I37" s="42">
        <f>'2026'!C44</f>
        <v>0</v>
      </c>
      <c r="J37" s="83"/>
      <c r="K37" s="83"/>
      <c r="L37" s="83"/>
      <c r="M37" s="83"/>
    </row>
    <row r="38" spans="1:13" x14ac:dyDescent="0.2">
      <c r="A38" s="42" t="str">
        <f>RIGHT('2026'!$A$1,4)</f>
        <v>2026</v>
      </c>
      <c r="B38" s="42">
        <f>'2026'!$B$4</f>
        <v>0</v>
      </c>
      <c r="C38" s="74" t="str">
        <f>'2026'!$B$5</f>
        <v/>
      </c>
      <c r="D3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38" s="42" t="str">
        <f>IFERROR(INDEX(Hjælpeark!$G$1:$H$42,MATCH(F38,Hjælpeark!$G$1:$G$42,0),2),IF(LEFT(F38,5)="i alt","i alt",0))</f>
        <v>Uddannelse</v>
      </c>
      <c r="F38" s="42" t="str">
        <f>IF(H38=1,'2026'!A45,'2026'!A45)</f>
        <v>HF-Søfart</v>
      </c>
      <c r="G38" s="42" t="str">
        <f>IF(OR(LEFT('2026'!B45,2)="1.",LEFT('2026'!B45,2)="2.",LEFT('2026'!B45,2)="3.",LEFT('2026'!B45,2)="4."),LEFT('2026'!B45,1),0)</f>
        <v>1</v>
      </c>
      <c r="H38" s="42">
        <f>IF(COUNT($C$2:C38)&lt;'2026'!$A$84,1,2)</f>
        <v>1</v>
      </c>
      <c r="I38" s="42">
        <f>'2026'!C45</f>
        <v>6.7</v>
      </c>
      <c r="J38" s="83">
        <f>'2026'!D45</f>
        <v>0</v>
      </c>
      <c r="K38" s="83">
        <f>'2026'!E45</f>
        <v>0</v>
      </c>
      <c r="L38" s="83">
        <f>'2026'!F45</f>
        <v>0</v>
      </c>
      <c r="M38" s="83">
        <f>'2026'!G45</f>
        <v>0</v>
      </c>
    </row>
    <row r="39" spans="1:13" x14ac:dyDescent="0.2">
      <c r="A39" s="42" t="str">
        <f>RIGHT('2026'!$A$1,4)</f>
        <v>2026</v>
      </c>
      <c r="B39" s="42">
        <f>'2026'!$B$4</f>
        <v>0</v>
      </c>
      <c r="C39" s="74" t="str">
        <f>'2026'!$B$5</f>
        <v/>
      </c>
      <c r="D3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39" s="42" t="str">
        <f>IFERROR(INDEX(Hjælpeark!$G$1:$H$42,MATCH(F39,Hjælpeark!$G$1:$G$42,0),2),IF(LEFT(F39,5)="i alt","i alt",0))</f>
        <v>Uddannelse</v>
      </c>
      <c r="F39" s="42" t="str">
        <f>IF(H39=1,'2026'!A46,'2026'!A46)</f>
        <v>HF-Søfart</v>
      </c>
      <c r="G39" s="42" t="str">
        <f>IF(OR(LEFT('2026'!B46,2)="1.",LEFT('2026'!B46,2)="2.",LEFT('2026'!B46,2)="3.",LEFT('2026'!B46,2)="4."),LEFT('2026'!B46,1),0)</f>
        <v>2</v>
      </c>
      <c r="H39" s="42">
        <f>IF(COUNT($C$2:C39)&lt;'2026'!$A$84,1,2)</f>
        <v>1</v>
      </c>
      <c r="I39" s="42">
        <f>'2026'!C46</f>
        <v>6.7</v>
      </c>
      <c r="J39" s="83">
        <f>'2026'!D46</f>
        <v>0</v>
      </c>
      <c r="K39" s="83">
        <f>'2026'!E46</f>
        <v>0</v>
      </c>
      <c r="L39" s="83">
        <f>'2026'!F46</f>
        <v>0</v>
      </c>
      <c r="M39" s="83">
        <f>'2026'!G46</f>
        <v>0</v>
      </c>
    </row>
    <row r="40" spans="1:13" x14ac:dyDescent="0.2">
      <c r="A40" s="42" t="str">
        <f>RIGHT('2026'!$A$1,4)</f>
        <v>2026</v>
      </c>
      <c r="B40" s="42">
        <f>'2026'!$B$4</f>
        <v>0</v>
      </c>
      <c r="C40" s="74" t="str">
        <f>'2026'!$B$5</f>
        <v/>
      </c>
      <c r="D4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40" s="42" t="str">
        <f>IFERROR(INDEX(Hjælpeark!$G$1:$H$42,MATCH(F40,Hjælpeark!$G$1:$G$42,0),2),IF(LEFT(F40,5)="i alt","i alt",0))</f>
        <v>Uddannelse</v>
      </c>
      <c r="F40" s="42" t="str">
        <f>IF(H40=1,'2026'!A47,'2026'!A47)</f>
        <v>HF-Søfart</v>
      </c>
      <c r="G40" s="42" t="str">
        <f>IF(OR(LEFT('2026'!B47,2)="1.",LEFT('2026'!B47,2)="2.",LEFT('2026'!B47,2)="3.",LEFT('2026'!B47,2)="4."),LEFT('2026'!B47,1),0)</f>
        <v>3</v>
      </c>
      <c r="H40" s="42">
        <f>IF(COUNT($C$2:C40)&lt;'2026'!$A$84,1,2)</f>
        <v>1</v>
      </c>
      <c r="I40" s="42">
        <f>'2026'!C47</f>
        <v>6.7</v>
      </c>
      <c r="J40" s="83">
        <f>'2026'!D47</f>
        <v>0</v>
      </c>
      <c r="K40" s="83">
        <f>'2026'!E47</f>
        <v>0</v>
      </c>
      <c r="L40" s="83">
        <f>'2026'!F47</f>
        <v>0</v>
      </c>
      <c r="M40" s="83">
        <f>'2026'!G47</f>
        <v>0</v>
      </c>
    </row>
    <row r="41" spans="1:13" x14ac:dyDescent="0.2">
      <c r="A41" s="42" t="str">
        <f>RIGHT('2026'!$A$1,4)</f>
        <v>2026</v>
      </c>
      <c r="B41" s="42">
        <f>'2026'!$B$4</f>
        <v>0</v>
      </c>
      <c r="C41" s="74" t="str">
        <f>'2026'!$B$5</f>
        <v/>
      </c>
      <c r="D4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41" s="42" t="str">
        <f>IFERROR(INDEX(Hjælpeark!$G$1:$H$42,MATCH(F41,Hjælpeark!$G$1:$G$42,0),2),IF(LEFT(F41,5)="i alt","i alt",0))</f>
        <v>Uddannelse</v>
      </c>
      <c r="F41" s="42" t="str">
        <f>IF(H41=1,'2026'!A48,'2026'!A48)</f>
        <v>Maritim student/STX</v>
      </c>
      <c r="G41" s="42" t="str">
        <f>IF(OR(LEFT('2026'!B48,2)="1.",LEFT('2026'!B48,2)="2.",LEFT('2026'!B48,2)="3.",LEFT('2026'!B48,2)="4."),LEFT('2026'!B48,1),0)</f>
        <v>1</v>
      </c>
      <c r="H41" s="42">
        <f>IF(COUNT($C$2:C41)&lt;'2026'!$A$84,1,2)</f>
        <v>1</v>
      </c>
      <c r="I41" s="42">
        <f>'2026'!C48</f>
        <v>6.7</v>
      </c>
      <c r="J41" s="83">
        <f>'2026'!D48</f>
        <v>0</v>
      </c>
      <c r="K41" s="83">
        <f>'2026'!E48</f>
        <v>0</v>
      </c>
      <c r="L41" s="83">
        <f>'2026'!F48</f>
        <v>0</v>
      </c>
      <c r="M41" s="83">
        <f>'2026'!G48</f>
        <v>0</v>
      </c>
    </row>
    <row r="42" spans="1:13" x14ac:dyDescent="0.2">
      <c r="A42" s="42" t="str">
        <f>RIGHT('2026'!$A$1,4)</f>
        <v>2026</v>
      </c>
      <c r="B42" s="42">
        <f>'2026'!$B$4</f>
        <v>0</v>
      </c>
      <c r="C42" s="74" t="str">
        <f>'2026'!$B$5</f>
        <v/>
      </c>
      <c r="D4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42" s="42" t="str">
        <f>IFERROR(INDEX(Hjælpeark!$G$1:$H$42,MATCH(F42,Hjælpeark!$G$1:$G$42,0),2),IF(LEFT(F42,5)="i alt","i alt",0))</f>
        <v>Uddannelse</v>
      </c>
      <c r="F42" s="42" t="str">
        <f>IF(H42=1,'2026'!A49,'2026'!A49)</f>
        <v>Maritim student/STX</v>
      </c>
      <c r="G42" s="42" t="str">
        <f>IF(OR(LEFT('2026'!B49,2)="1.",LEFT('2026'!B49,2)="2.",LEFT('2026'!B49,2)="3.",LEFT('2026'!B49,2)="4."),LEFT('2026'!B49,1),0)</f>
        <v>2</v>
      </c>
      <c r="H42" s="42">
        <f>IF(COUNT($C$2:C42)&lt;'2026'!$A$84,1,2)</f>
        <v>1</v>
      </c>
      <c r="I42" s="42">
        <f>'2026'!C49</f>
        <v>6.7</v>
      </c>
      <c r="J42" s="83">
        <f>'2026'!D49</f>
        <v>0</v>
      </c>
      <c r="K42" s="83">
        <f>'2026'!E49</f>
        <v>0</v>
      </c>
      <c r="L42" s="83">
        <f>'2026'!F49</f>
        <v>0</v>
      </c>
      <c r="M42" s="83">
        <f>'2026'!G49</f>
        <v>0</v>
      </c>
    </row>
    <row r="43" spans="1:13" x14ac:dyDescent="0.2">
      <c r="A43" s="42" t="str">
        <f>RIGHT('2026'!$A$1,4)</f>
        <v>2026</v>
      </c>
      <c r="B43" s="42">
        <f>'2026'!$B$4</f>
        <v>0</v>
      </c>
      <c r="C43" s="74" t="str">
        <f>'2026'!$B$5</f>
        <v/>
      </c>
      <c r="D4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43" s="42" t="str">
        <f>IFERROR(INDEX(Hjælpeark!$G$1:$H$42,MATCH(F43,Hjælpeark!$G$1:$G$42,0),2),IF(LEFT(F43,5)="i alt","i alt",0))</f>
        <v>Uddannelse</v>
      </c>
      <c r="F43" s="42" t="str">
        <f>IF(H43=1,'2026'!A50,'2026'!A50)</f>
        <v>Maritim student/STX</v>
      </c>
      <c r="G43" s="42" t="str">
        <f>IF(OR(LEFT('2026'!B50,2)="1.",LEFT('2026'!B50,2)="2.",LEFT('2026'!B50,2)="3.",LEFT('2026'!B50,2)="4."),LEFT('2026'!B50,1),0)</f>
        <v>3</v>
      </c>
      <c r="H43" s="42">
        <f>IF(COUNT($C$2:C43)&lt;'2026'!$A$84,1,2)</f>
        <v>1</v>
      </c>
      <c r="I43" s="42">
        <f>'2026'!C50</f>
        <v>6.7</v>
      </c>
      <c r="J43" s="83">
        <f>'2026'!D50</f>
        <v>0</v>
      </c>
      <c r="K43" s="83">
        <f>'2026'!E50</f>
        <v>0</v>
      </c>
      <c r="L43" s="83">
        <f>'2026'!F50</f>
        <v>0</v>
      </c>
      <c r="M43" s="83">
        <f>'2026'!G50</f>
        <v>0</v>
      </c>
    </row>
    <row r="44" spans="1:13" x14ac:dyDescent="0.2">
      <c r="A44" s="42" t="str">
        <f>RIGHT('2026'!$A$1,4)</f>
        <v>2026</v>
      </c>
      <c r="B44" s="42">
        <f>'2026'!$B$4</f>
        <v>0</v>
      </c>
      <c r="C44" s="74" t="str">
        <f>'2026'!$B$5</f>
        <v/>
      </c>
      <c r="D4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44" s="42">
        <f>IFERROR(INDEX(Hjælpeark!$G$1:$H$42,MATCH(F44,Hjælpeark!$G$1:$G$42,0),2),IF(LEFT(F44,5)="i alt","i alt",0))</f>
        <v>0</v>
      </c>
      <c r="F44" s="42">
        <f>IF(H44=1,'2026'!A51,'2026'!A51)</f>
        <v>0</v>
      </c>
      <c r="G44" s="42">
        <f>IF(OR(LEFT('2026'!B51,2)="1.",LEFT('2026'!B51,2)="2.",LEFT('2026'!B51,2)="3.",LEFT('2026'!B51,2)="4."),LEFT('2026'!B51,1),0)</f>
        <v>0</v>
      </c>
      <c r="H44" s="42">
        <f>IF(COUNT($C$2:C44)&lt;'2026'!$A$84,1,2)</f>
        <v>1</v>
      </c>
      <c r="I44" s="42">
        <f>'2026'!C51</f>
        <v>0</v>
      </c>
      <c r="J44" s="83"/>
      <c r="K44" s="83"/>
      <c r="L44" s="83"/>
      <c r="M44" s="83"/>
    </row>
    <row r="45" spans="1:13" x14ac:dyDescent="0.2">
      <c r="A45" s="42" t="str">
        <f>RIGHT('2026'!$A$1,4)</f>
        <v>2026</v>
      </c>
      <c r="B45" s="42">
        <f>'2026'!$B$4</f>
        <v>0</v>
      </c>
      <c r="C45" s="74" t="str">
        <f>'2026'!$B$5</f>
        <v/>
      </c>
      <c r="D4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45" s="42" t="str">
        <f>IFERROR(INDEX(Hjælpeark!$G$1:$H$42,MATCH(F45,Hjælpeark!$G$1:$G$42,0),2),IF(LEFT(F45,5)="i alt","i alt",0))</f>
        <v>i alt</v>
      </c>
      <c r="F45" s="42" t="str">
        <f>IF(H45=1,'2026'!A52,'2026'!A52)</f>
        <v>I alt uddannelser</v>
      </c>
      <c r="G45" s="42">
        <f>IF(OR(LEFT('2026'!B52,2)="1.",LEFT('2026'!B52,2)="2.",LEFT('2026'!B52,2)="3.",LEFT('2026'!B52,2)="4."),LEFT('2026'!B52,1),0)</f>
        <v>0</v>
      </c>
      <c r="H45" s="42">
        <f>IF(COUNT($C$2:C45)&lt;'2026'!$A$84,1,2)</f>
        <v>1</v>
      </c>
      <c r="I45" s="42">
        <f>'2026'!C52</f>
        <v>0</v>
      </c>
      <c r="J45" s="83">
        <f>'2026'!D52</f>
        <v>0</v>
      </c>
      <c r="K45" s="83">
        <f>'2026'!E52</f>
        <v>0</v>
      </c>
      <c r="L45" s="83">
        <f>'2026'!F52</f>
        <v>0</v>
      </c>
      <c r="M45" s="83">
        <f>'2026'!G52</f>
        <v>0</v>
      </c>
    </row>
    <row r="46" spans="1:13" x14ac:dyDescent="0.2">
      <c r="A46" s="42" t="str">
        <f>RIGHT('2026'!$A$1,4)</f>
        <v>2026</v>
      </c>
      <c r="B46" s="42">
        <f>'2026'!$B$4</f>
        <v>0</v>
      </c>
      <c r="C46" s="74" t="str">
        <f>'2026'!$B$5</f>
        <v/>
      </c>
      <c r="D4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46" s="42">
        <f>IFERROR(INDEX(Hjælpeark!$G$1:$H$42,MATCH(F46,Hjælpeark!$G$1:$G$42,0),2),IF(LEFT(F46,5)="i alt","i alt",0))</f>
        <v>0</v>
      </c>
      <c r="F46" s="42">
        <f>IF(H46=1,'2026'!A53,'2026'!A53)</f>
        <v>0</v>
      </c>
      <c r="G46" s="42">
        <f>IF(OR(LEFT('2026'!B53,2)="1.",LEFT('2026'!B53,2)="2.",LEFT('2026'!B53,2)="3.",LEFT('2026'!B53,2)="4."),LEFT('2026'!B53,1),0)</f>
        <v>0</v>
      </c>
      <c r="H46" s="42">
        <f>IF(COUNT($C$2:C46)&lt;'2026'!$A$84,1,2)</f>
        <v>1</v>
      </c>
      <c r="I46" s="42">
        <f>'2026'!C53</f>
        <v>0</v>
      </c>
      <c r="J46" s="83"/>
      <c r="K46" s="83"/>
      <c r="L46" s="83"/>
      <c r="M46" s="83"/>
    </row>
    <row r="47" spans="1:13" x14ac:dyDescent="0.2">
      <c r="A47" s="42" t="str">
        <f>RIGHT('2026'!$A$1,4)</f>
        <v>2026</v>
      </c>
      <c r="B47" s="42">
        <f>'2026'!$B$4</f>
        <v>0</v>
      </c>
      <c r="C47" s="74" t="str">
        <f>'2026'!$B$5</f>
        <v/>
      </c>
      <c r="D4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47" s="42">
        <f>IFERROR(INDEX(Hjælpeark!$G$1:$H$42,MATCH(F47,Hjælpeark!$G$1:$G$42,0),2),IF(LEFT(F47,5)="i alt","i alt",0))</f>
        <v>0</v>
      </c>
      <c r="F47" s="42" t="str">
        <f>IF(H47=1,'2026'!A54,'2026'!A54)</f>
        <v>Ophold på kost og logi-afdelinger</v>
      </c>
      <c r="G47" s="42">
        <f>IF(OR(LEFT('2026'!B54,2)="1.",LEFT('2026'!B54,2)="2.",LEFT('2026'!B54,2)="3.",LEFT('2026'!B54,2)="4."),LEFT('2026'!B54,1),0)</f>
        <v>0</v>
      </c>
      <c r="H47" s="42">
        <f>IF(COUNT($C$2:C47)&lt;'2026'!$A$84,1,2)</f>
        <v>1</v>
      </c>
      <c r="I47" s="42">
        <f>'2026'!C54</f>
        <v>0</v>
      </c>
      <c r="J47" s="83"/>
      <c r="K47" s="83"/>
      <c r="L47" s="83"/>
      <c r="M47" s="83"/>
    </row>
    <row r="48" spans="1:13" x14ac:dyDescent="0.2">
      <c r="A48" s="42" t="str">
        <f>RIGHT('2026'!$A$1,4)</f>
        <v>2026</v>
      </c>
      <c r="B48" s="42">
        <f>'2026'!$B$4</f>
        <v>0</v>
      </c>
      <c r="C48" s="74" t="str">
        <f>'2026'!$B$5</f>
        <v/>
      </c>
      <c r="D4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48" s="42" t="str">
        <f>IFERROR(INDEX(Hjælpeark!$G$1:$H$42,MATCH(F48,Hjælpeark!$G$1:$G$42,0),2),IF(LEFT(F48,5)="i alt","i alt",0))</f>
        <v>Kost og logi</v>
      </c>
      <c r="F48" s="42" t="str">
        <f>IF(H48=1,'2026'!A55,'2026'!A55)</f>
        <v>Grundlæggende maritime uddannelse - indledende emner</v>
      </c>
      <c r="G48" s="42">
        <f>IF(OR(LEFT('2026'!B55,2)="1.",LEFT('2026'!B55,2)="2.",LEFT('2026'!B55,2)="3.",LEFT('2026'!B55,2)="4."),LEFT('2026'!B55,1),0)</f>
        <v>0</v>
      </c>
      <c r="H48" s="42">
        <f>IF(COUNT($C$2:C48)&lt;'2026'!$A$84,1,2)</f>
        <v>1</v>
      </c>
      <c r="I48" s="42">
        <f>'2026'!C55</f>
        <v>0</v>
      </c>
      <c r="J48" s="83"/>
      <c r="K48" s="83"/>
      <c r="L48" s="83"/>
      <c r="M48" s="83">
        <f>'2026'!G55</f>
        <v>0</v>
      </c>
    </row>
    <row r="49" spans="1:13" x14ac:dyDescent="0.2">
      <c r="A49" s="42" t="str">
        <f>RIGHT('2026'!$A$1,4)</f>
        <v>2026</v>
      </c>
      <c r="B49" s="42">
        <f>'2026'!$B$4</f>
        <v>0</v>
      </c>
      <c r="C49" s="74" t="str">
        <f>'2026'!$B$5</f>
        <v/>
      </c>
      <c r="D4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49" s="42" t="str">
        <f>IFERROR(INDEX(Hjælpeark!$G$1:$H$42,MATCH(F49,Hjælpeark!$G$1:$G$42,0),2),IF(LEFT(F49,5)="i alt","i alt",0))</f>
        <v>Kost og logi</v>
      </c>
      <c r="F49" s="42" t="str">
        <f>IF(H49=1,'2026'!A56,'2026'!A56)&amp;" med gratis ophold"</f>
        <v>Grundlæggende maritime uddannelse - indledende emner med gratis ophold</v>
      </c>
      <c r="G49" s="42">
        <f>IF(OR(LEFT('2026'!B56,2)="1.",LEFT('2026'!B56,2)="2.",LEFT('2026'!B56,2)="3.",LEFT('2026'!B56,2)="4."),LEFT('2026'!B56,1),0)</f>
        <v>0</v>
      </c>
      <c r="H49" s="42">
        <f>IF(COUNT($C$2:C49)&lt;'2026'!$A$84,1,2)</f>
        <v>1</v>
      </c>
      <c r="I49" s="42">
        <f>'2026'!C56</f>
        <v>0</v>
      </c>
      <c r="J49" s="83"/>
      <c r="K49" s="83"/>
      <c r="L49" s="83"/>
      <c r="M49" s="83">
        <f>'2026'!G56</f>
        <v>0</v>
      </c>
    </row>
    <row r="50" spans="1:13" x14ac:dyDescent="0.2">
      <c r="A50" s="42" t="str">
        <f>RIGHT('2026'!$A$1,4)</f>
        <v>2026</v>
      </c>
      <c r="B50" s="42">
        <f>'2026'!$B$4</f>
        <v>0</v>
      </c>
      <c r="C50" s="74" t="str">
        <f>'2026'!$B$5</f>
        <v/>
      </c>
      <c r="D5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50" s="42" t="str">
        <f>IFERROR(INDEX(Hjælpeark!$G$1:$H$42,MATCH(F50,Hjælpeark!$G$1:$G$42,0),2),IF(LEFT(F50,5)="i alt","i alt",0))</f>
        <v>Kost og logi</v>
      </c>
      <c r="F50" s="42" t="str">
        <f>IF(H50=1,'2026'!A57,'2026'!A57)</f>
        <v>Skibsassistentuddannelsen - afsluttende emner</v>
      </c>
      <c r="G50" s="42">
        <f>IF(OR(LEFT('2026'!B57,2)="1.",LEFT('2026'!B57,2)="2.",LEFT('2026'!B57,2)="3.",LEFT('2026'!B57,2)="4."),LEFT('2026'!B57,1),0)</f>
        <v>0</v>
      </c>
      <c r="H50" s="42">
        <f>IF(COUNT($C$2:C50)&lt;'2026'!$A$84,1,2)</f>
        <v>1</v>
      </c>
      <c r="I50" s="42">
        <f>'2026'!C57</f>
        <v>0</v>
      </c>
      <c r="J50" s="83"/>
      <c r="K50" s="83"/>
      <c r="L50" s="83"/>
      <c r="M50" s="83">
        <f>'2026'!G57</f>
        <v>0</v>
      </c>
    </row>
    <row r="51" spans="1:13" x14ac:dyDescent="0.2">
      <c r="A51" s="42" t="str">
        <f>RIGHT('2026'!$A$1,4)</f>
        <v>2026</v>
      </c>
      <c r="B51" s="42">
        <f>'2026'!$B$4</f>
        <v>0</v>
      </c>
      <c r="C51" s="74" t="str">
        <f>'2026'!$B$5</f>
        <v/>
      </c>
      <c r="D5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51" s="42" t="str">
        <f>IFERROR(INDEX(Hjælpeark!$G$1:$H$42,MATCH(F51,Hjælpeark!$G$1:$G$42,0),2),IF(LEFT(F51,5)="i alt","i alt",0))</f>
        <v>Kost og logi</v>
      </c>
      <c r="F51" s="42" t="str">
        <f>IF(H51=1,'2026'!A58,'2026'!A58)&amp;" med gratis ophold"</f>
        <v>Skibsassistentuddannelsen - afsluttende emner med gratis ophold</v>
      </c>
      <c r="G51" s="42">
        <f>IF(OR(LEFT('2026'!B58,2)="1.",LEFT('2026'!B58,2)="2.",LEFT('2026'!B58,2)="3.",LEFT('2026'!B58,2)="4."),LEFT('2026'!B58,1),0)</f>
        <v>0</v>
      </c>
      <c r="H51" s="42">
        <f>IF(COUNT($C$2:C51)&lt;'2026'!$A$84,1,2)</f>
        <v>1</v>
      </c>
      <c r="I51" s="42">
        <f>'2026'!C58</f>
        <v>0</v>
      </c>
      <c r="J51" s="83"/>
      <c r="K51" s="83"/>
      <c r="L51" s="83"/>
      <c r="M51" s="83">
        <f>'2026'!G58</f>
        <v>0</v>
      </c>
    </row>
    <row r="52" spans="1:13" x14ac:dyDescent="0.2">
      <c r="A52" s="42" t="str">
        <f>RIGHT('2026'!$A$1,4)</f>
        <v>2026</v>
      </c>
      <c r="B52" s="42">
        <f>'2026'!$B$4</f>
        <v>0</v>
      </c>
      <c r="C52" s="74" t="str">
        <f>'2026'!$B$5</f>
        <v/>
      </c>
      <c r="D5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52" s="42" t="str">
        <f>IFERROR(INDEX(Hjælpeark!$G$1:$H$42,MATCH(F52,Hjælpeark!$G$1:$G$42,0),2),IF(LEFT(F52,5)="i alt","i alt",0))</f>
        <v>Kost og logi</v>
      </c>
      <c r="F52" s="42" t="str">
        <f>IF(H52=1,'2026'!A59,'2026'!A59)</f>
        <v>Skibsassistentuddannelsen for faglærte</v>
      </c>
      <c r="G52" s="42">
        <f>IF(OR(LEFT('2026'!B59,2)="1.",LEFT('2026'!B59,2)="2.",LEFT('2026'!B59,2)="3.",LEFT('2026'!B59,2)="4."),LEFT('2026'!B59,1),0)</f>
        <v>0</v>
      </c>
      <c r="H52" s="42">
        <f>IF(COUNT($C$2:C52)&lt;'2026'!$A$84,1,2)</f>
        <v>1</v>
      </c>
      <c r="I52" s="42">
        <f>'2026'!C59</f>
        <v>0</v>
      </c>
      <c r="J52" s="83"/>
      <c r="K52" s="83"/>
      <c r="L52" s="83"/>
      <c r="M52" s="83">
        <f>'2026'!G59</f>
        <v>0</v>
      </c>
    </row>
    <row r="53" spans="1:13" x14ac:dyDescent="0.2">
      <c r="A53" s="42" t="str">
        <f>RIGHT('2026'!$A$1,4)</f>
        <v>2026</v>
      </c>
      <c r="B53" s="42">
        <f>'2026'!$B$4</f>
        <v>0</v>
      </c>
      <c r="C53" s="74" t="str">
        <f>'2026'!$B$5</f>
        <v/>
      </c>
      <c r="D5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53" s="42" t="str">
        <f>IFERROR(INDEX(Hjælpeark!$G$1:$H$42,MATCH(F53,Hjælpeark!$G$1:$G$42,0),2),IF(LEFT(F53,5)="i alt","i alt",0))</f>
        <v>Kost og logi</v>
      </c>
      <c r="F53" s="42" t="str">
        <f>IF(H53=1,'2026'!A60,'2026'!A60)&amp;" med gratis ophold"</f>
        <v>Skibsassistentuddannelsen for faglærte med gratis ophold</v>
      </c>
      <c r="G53" s="42">
        <f>IF(OR(LEFT('2026'!B60,2)="1.",LEFT('2026'!B60,2)="2.",LEFT('2026'!B60,2)="3.",LEFT('2026'!B60,2)="4."),LEFT('2026'!B60,1),0)</f>
        <v>0</v>
      </c>
      <c r="H53" s="42">
        <f>IF(COUNT($C$2:C53)&lt;'2026'!$A$84,1,2)</f>
        <v>1</v>
      </c>
      <c r="I53" s="42">
        <f>'2026'!C60</f>
        <v>0</v>
      </c>
      <c r="J53" s="83"/>
      <c r="K53" s="83"/>
      <c r="L53" s="83"/>
      <c r="M53" s="83">
        <f>'2026'!G60</f>
        <v>0</v>
      </c>
    </row>
    <row r="54" spans="1:13" x14ac:dyDescent="0.2">
      <c r="A54" s="42" t="str">
        <f>RIGHT('2026'!$A$1,4)</f>
        <v>2026</v>
      </c>
      <c r="B54" s="42">
        <f>'2026'!$B$4</f>
        <v>0</v>
      </c>
      <c r="C54" s="74" t="str">
        <f>'2026'!$B$5</f>
        <v/>
      </c>
      <c r="D5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54" s="42" t="str">
        <f>IFERROR(INDEX(Hjælpeark!$G$1:$H$42,MATCH(F54,Hjælpeark!$G$1:$G$42,0),2),IF(LEFT(F54,5)="i alt","i alt",0))</f>
        <v>Kost og logi</v>
      </c>
      <c r="F54" s="42" t="str">
        <f>IF(H54=1,'2026'!A61,'2026'!A61)</f>
        <v>Efteruddannelse efter lov om maritime uddannelser</v>
      </c>
      <c r="G54" s="42">
        <f>IF(OR(LEFT('2026'!B61,2)="1.",LEFT('2026'!B61,2)="2.",LEFT('2026'!B61,2)="3.",LEFT('2026'!B61,2)="4."),LEFT('2026'!B61,1),0)</f>
        <v>0</v>
      </c>
      <c r="H54" s="42">
        <f>IF(COUNT($C$2:C54)&lt;'2026'!$A$84,1,2)</f>
        <v>1</v>
      </c>
      <c r="I54" s="42">
        <f>'2026'!C61</f>
        <v>0</v>
      </c>
      <c r="J54" s="83"/>
      <c r="K54" s="83"/>
      <c r="L54" s="83"/>
      <c r="M54" s="83">
        <f>'2026'!G61</f>
        <v>0</v>
      </c>
    </row>
    <row r="55" spans="1:13" x14ac:dyDescent="0.2">
      <c r="A55" s="42" t="str">
        <f>RIGHT('2026'!$A$1,4)</f>
        <v>2026</v>
      </c>
      <c r="B55" s="42">
        <f>'2026'!$B$4</f>
        <v>0</v>
      </c>
      <c r="C55" s="74" t="str">
        <f>'2026'!$B$5</f>
        <v/>
      </c>
      <c r="D5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55" s="42" t="str">
        <f>IFERROR(INDEX(Hjælpeark!$G$1:$H$42,MATCH(F55,Hjælpeark!$G$1:$G$42,0),2),IF(LEFT(F55,5)="i alt","i alt",0))</f>
        <v>Kost og logi</v>
      </c>
      <c r="F55" s="42" t="str">
        <f>IF(H55=1,'2026'!A62,'2026'!A62)&amp;" med gratis ophold"</f>
        <v>Efteruddannelse efter lov om maritime uddannelser med gratis ophold</v>
      </c>
      <c r="G55" s="42">
        <f>IF(OR(LEFT('2026'!B62,2)="1.",LEFT('2026'!B62,2)="2.",LEFT('2026'!B62,2)="3.",LEFT('2026'!B62,2)="4."),LEFT('2026'!B62,1),0)</f>
        <v>0</v>
      </c>
      <c r="H55" s="42">
        <f>IF(COUNT($C$2:C55)&lt;'2026'!$A$84,1,2)</f>
        <v>1</v>
      </c>
      <c r="I55" s="42">
        <f>'2026'!C62</f>
        <v>0</v>
      </c>
      <c r="J55" s="83"/>
      <c r="K55" s="83"/>
      <c r="L55" s="83"/>
      <c r="M55" s="83">
        <f>'2026'!G62</f>
        <v>0</v>
      </c>
    </row>
    <row r="56" spans="1:13" x14ac:dyDescent="0.2">
      <c r="A56" s="42" t="str">
        <f>RIGHT('2026'!$A$1,4)</f>
        <v>2026</v>
      </c>
      <c r="B56" s="42">
        <f>'2026'!$B$4</f>
        <v>0</v>
      </c>
      <c r="C56" s="74" t="str">
        <f>'2026'!$B$5</f>
        <v/>
      </c>
      <c r="D5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56" s="42" t="str">
        <f>IFERROR(INDEX(Hjælpeark!$G$1:$H$42,MATCH(F56,Hjælpeark!$G$1:$G$42,0),2),IF(LEFT(F56,5)="i alt","i alt",0))</f>
        <v>Kost og logi</v>
      </c>
      <c r="F56" s="42" t="str">
        <f>IF(H56=1,'2026'!A63,'2026'!A63)</f>
        <v>HF søfart</v>
      </c>
      <c r="G56" s="42">
        <f>IF(OR(LEFT('2026'!B63,2)="1.",LEFT('2026'!B63,2)="2.",LEFT('2026'!B63,2)="3.",LEFT('2026'!B63,2)="4."),LEFT('2026'!B63,1),0)</f>
        <v>0</v>
      </c>
      <c r="H56" s="42">
        <f>IF(COUNT($C$2:C56)&lt;'2026'!$A$84,1,2)</f>
        <v>1</v>
      </c>
      <c r="I56" s="42">
        <f>'2026'!C63</f>
        <v>0</v>
      </c>
      <c r="J56" s="83"/>
      <c r="K56" s="83"/>
      <c r="L56" s="83"/>
      <c r="M56" s="83">
        <f>'2026'!G63</f>
        <v>0</v>
      </c>
    </row>
    <row r="57" spans="1:13" x14ac:dyDescent="0.2">
      <c r="A57" s="42" t="str">
        <f>RIGHT('2026'!$A$1,4)</f>
        <v>2026</v>
      </c>
      <c r="B57" s="42">
        <f>'2026'!$B$4</f>
        <v>0</v>
      </c>
      <c r="C57" s="74" t="str">
        <f>'2026'!$B$5</f>
        <v/>
      </c>
      <c r="D5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57" s="42" t="str">
        <f>IFERROR(INDEX(Hjælpeark!$G$1:$H$42,MATCH(F57,Hjælpeark!$G$1:$G$42,0),2),IF(LEFT(F57,5)="i alt","i alt",0))</f>
        <v>Kost og logi</v>
      </c>
      <c r="F57" s="42" t="str">
        <f>IF(H57=1,'2026'!A64,'2026'!A64)&amp;" med gratis ophold"</f>
        <v>HF søfart med gratis ophold</v>
      </c>
      <c r="G57" s="42">
        <f>IF(OR(LEFT('2026'!B64,2)="1.",LEFT('2026'!B64,2)="2.",LEFT('2026'!B64,2)="3.",LEFT('2026'!B64,2)="4."),LEFT('2026'!B64,1),0)</f>
        <v>0</v>
      </c>
      <c r="H57" s="42">
        <f>IF(COUNT($C$2:C57)&lt;'2026'!$A$84,1,2)</f>
        <v>1</v>
      </c>
      <c r="I57" s="42">
        <f>'2026'!C64</f>
        <v>0</v>
      </c>
      <c r="J57" s="83"/>
      <c r="K57" s="83"/>
      <c r="L57" s="83"/>
      <c r="M57" s="83">
        <f>'2026'!G64</f>
        <v>0</v>
      </c>
    </row>
    <row r="58" spans="1:13" x14ac:dyDescent="0.2">
      <c r="A58" s="42" t="str">
        <f>RIGHT('2026'!$A$1,4)</f>
        <v>2026</v>
      </c>
      <c r="B58" s="42">
        <f>'2026'!$B$4</f>
        <v>0</v>
      </c>
      <c r="C58" s="74" t="str">
        <f>'2026'!$B$5</f>
        <v/>
      </c>
      <c r="D5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58" s="42" t="str">
        <f>IFERROR(INDEX(Hjælpeark!$G$1:$H$42,MATCH(F58,Hjælpeark!$G$1:$G$42,0),2),IF(LEFT(F58,5)="i alt","i alt",0))</f>
        <v>Kost og logi</v>
      </c>
      <c r="F58" s="42" t="str">
        <f>IF(H58=1,'2026'!A65,'2026'!A65)</f>
        <v>HF søfart</v>
      </c>
      <c r="G58" s="42">
        <f>IF(OR(LEFT('2026'!B65,2)="1.",LEFT('2026'!B65,2)="2.",LEFT('2026'!B65,2)="3.",LEFT('2026'!B65,2)="4."),LEFT('2026'!B65,1),0)</f>
        <v>0</v>
      </c>
      <c r="H58" s="42">
        <f>IF(COUNT($C$2:C58)&lt;'2026'!$A$84,1,2)</f>
        <v>1</v>
      </c>
      <c r="I58" s="42">
        <f>'2026'!C65</f>
        <v>0</v>
      </c>
      <c r="J58" s="83"/>
      <c r="K58" s="83"/>
      <c r="L58" s="83"/>
      <c r="M58" s="83">
        <f>'2026'!G65</f>
        <v>0</v>
      </c>
    </row>
    <row r="59" spans="1:13" x14ac:dyDescent="0.2">
      <c r="A59" s="42" t="str">
        <f>RIGHT('2026'!$A$1,4)</f>
        <v>2026</v>
      </c>
      <c r="B59" s="42">
        <f>'2026'!$B$4</f>
        <v>0</v>
      </c>
      <c r="C59" s="74" t="str">
        <f>'2026'!$B$5</f>
        <v/>
      </c>
      <c r="D5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59" s="42" t="str">
        <f>IFERROR(INDEX(Hjælpeark!$G$1:$H$42,MATCH(F59,Hjælpeark!$G$1:$G$42,0),2),IF(LEFT(F59,5)="i alt","i alt",0))</f>
        <v>Kost og logi</v>
      </c>
      <c r="F59" s="42" t="str">
        <f>IF(H59=1,'2026'!A66,'2026'!A66)</f>
        <v>Maritim Student</v>
      </c>
      <c r="G59" s="42">
        <f>IF(OR(LEFT('2026'!B66,2)="1.",LEFT('2026'!B66,2)="2.",LEFT('2026'!B66,2)="3.",LEFT('2026'!B66,2)="4."),LEFT('2026'!B66,1),0)</f>
        <v>0</v>
      </c>
      <c r="H59" s="42">
        <f>IF(COUNT($C$2:C59)&lt;'2026'!$A$84,1,2)</f>
        <v>1</v>
      </c>
      <c r="I59" s="42">
        <f>'2026'!C66</f>
        <v>0</v>
      </c>
      <c r="J59" s="83"/>
      <c r="K59" s="83"/>
      <c r="L59" s="83"/>
      <c r="M59" s="83">
        <f>'2026'!G66</f>
        <v>0</v>
      </c>
    </row>
    <row r="60" spans="1:13" x14ac:dyDescent="0.2">
      <c r="A60" s="42" t="str">
        <f>RIGHT('2026'!$A$1,4)</f>
        <v>2026</v>
      </c>
      <c r="B60" s="42">
        <f>'2026'!$B$4</f>
        <v>0</v>
      </c>
      <c r="C60" s="74" t="str">
        <f>'2026'!$B$5</f>
        <v/>
      </c>
      <c r="D6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60" s="42" t="str">
        <f>IFERROR(INDEX(Hjælpeark!$G$1:$H$42,MATCH(F60,Hjælpeark!$G$1:$G$42,0),2),IF(LEFT(F60,5)="i alt","i alt",0))</f>
        <v>Kost og logi</v>
      </c>
      <c r="F60" s="42" t="str">
        <f>IF(H60=1,'2026'!A67,'2026'!A67)&amp;" med gratis ophold"</f>
        <v>Maritim Student med gratis ophold</v>
      </c>
      <c r="G60" s="42">
        <f>IF(OR(LEFT('2026'!B67,2)="1.",LEFT('2026'!B67,2)="2.",LEFT('2026'!B67,2)="3.",LEFT('2026'!B67,2)="4."),LEFT('2026'!B67,1),0)</f>
        <v>0</v>
      </c>
      <c r="H60" s="42">
        <f>IF(COUNT($C$2:C60)&lt;'2026'!$A$84,1,2)</f>
        <v>1</v>
      </c>
      <c r="I60" s="42">
        <f>'2026'!C67</f>
        <v>0</v>
      </c>
      <c r="J60" s="83"/>
      <c r="K60" s="83"/>
      <c r="L60" s="83"/>
      <c r="M60" s="83">
        <f>'2026'!G67</f>
        <v>0</v>
      </c>
    </row>
    <row r="61" spans="1:13" x14ac:dyDescent="0.2">
      <c r="A61" s="42" t="str">
        <f>RIGHT('2026'!$A$1,4)</f>
        <v>2026</v>
      </c>
      <c r="B61" s="42">
        <f>'2026'!$B$4</f>
        <v>0</v>
      </c>
      <c r="C61" s="74" t="str">
        <f>'2026'!$B$5</f>
        <v/>
      </c>
      <c r="D6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61" s="42" t="str">
        <f>IFERROR(INDEX(Hjælpeark!$G$1:$H$42,MATCH(F61,Hjælpeark!$G$1:$G$42,0),2),IF(LEFT(F61,5)="i alt","i alt",0))</f>
        <v>Kost og logi</v>
      </c>
      <c r="F61" s="42" t="str">
        <f>IF(H61=1,'2026'!A68,'2026'!A68)</f>
        <v>Maritim Student</v>
      </c>
      <c r="G61" s="42">
        <f>IF(OR(LEFT('2026'!B68,2)="1.",LEFT('2026'!B68,2)="2.",LEFT('2026'!B68,2)="3.",LEFT('2026'!B68,2)="4."),LEFT('2026'!B68,1),0)</f>
        <v>0</v>
      </c>
      <c r="H61" s="42">
        <f>IF(COUNT($C$2:C61)&lt;'2026'!$A$84,1,2)</f>
        <v>1</v>
      </c>
      <c r="I61" s="42">
        <f>'2026'!C68</f>
        <v>0</v>
      </c>
      <c r="J61" s="83"/>
      <c r="K61" s="83"/>
      <c r="L61" s="83"/>
      <c r="M61" s="83">
        <f>'2026'!G68</f>
        <v>0</v>
      </c>
    </row>
    <row r="62" spans="1:13" x14ac:dyDescent="0.2">
      <c r="A62" s="42" t="str">
        <f>RIGHT('2026'!$A$1,4)</f>
        <v>2026</v>
      </c>
      <c r="B62" s="42">
        <f>'2026'!$B$4</f>
        <v>0</v>
      </c>
      <c r="C62" s="74" t="str">
        <f>'2026'!$B$5</f>
        <v/>
      </c>
      <c r="D6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62" s="42" t="str">
        <f>IFERROR(INDEX(Hjælpeark!$G$1:$H$42,MATCH(F62,Hjælpeark!$G$1:$G$42,0),2),IF(LEFT(F62,5)="i alt","i alt",0))</f>
        <v>Kost og logi</v>
      </c>
      <c r="F62" s="42" t="str">
        <f>IF(H62=1,'2026'!A69,'2026'!A69)</f>
        <v xml:space="preserve">Færgenavigatør </v>
      </c>
      <c r="G62" s="42">
        <f>IF(OR(LEFT('2026'!B69,2)="1.",LEFT('2026'!B69,2)="2.",LEFT('2026'!B69,2)="3.",LEFT('2026'!B69,2)="4."),LEFT('2026'!B69,1),0)</f>
        <v>0</v>
      </c>
      <c r="H62" s="42">
        <f>IF(COUNT($C$2:C62)&lt;'2026'!$A$84,1,2)</f>
        <v>1</v>
      </c>
      <c r="I62" s="42">
        <f>'2026'!C69</f>
        <v>0</v>
      </c>
      <c r="J62" s="83"/>
      <c r="K62" s="83"/>
      <c r="L62" s="83"/>
      <c r="M62" s="83">
        <f>'2026'!G69</f>
        <v>0</v>
      </c>
    </row>
    <row r="63" spans="1:13" x14ac:dyDescent="0.2">
      <c r="A63" s="42" t="str">
        <f>RIGHT('2026'!$A$1,4)</f>
        <v>2026</v>
      </c>
      <c r="B63" s="42">
        <f>'2026'!$B$4</f>
        <v>0</v>
      </c>
      <c r="C63" s="74" t="str">
        <f>'2026'!$B$5</f>
        <v/>
      </c>
      <c r="D6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63" s="42" t="str">
        <f>IFERROR(INDEX(Hjælpeark!$G$1:$H$42,MATCH(F63,Hjælpeark!$G$1:$G$42,0),2),IF(LEFT(F63,5)="i alt","i alt",0))</f>
        <v>Kost og logi</v>
      </c>
      <c r="F63" s="42" t="str">
        <f>IF(H63=1,'2026'!A70,'2026'!A70)&amp;" med gratis ophold"</f>
        <v>Færgenavigatør  med gratis ophold</v>
      </c>
      <c r="G63" s="42">
        <f>IF(OR(LEFT('2026'!B70,2)="1.",LEFT('2026'!B70,2)="2.",LEFT('2026'!B70,2)="3.",LEFT('2026'!B70,2)="4."),LEFT('2026'!B70,1),0)</f>
        <v>0</v>
      </c>
      <c r="H63" s="42">
        <f>IF(COUNT($C$2:C63)&lt;'2026'!$A$84,1,2)</f>
        <v>1</v>
      </c>
      <c r="I63" s="42">
        <f>'2026'!C70</f>
        <v>0</v>
      </c>
      <c r="J63" s="83"/>
      <c r="K63" s="83"/>
      <c r="L63" s="83"/>
      <c r="M63" s="83">
        <f>'2026'!G70</f>
        <v>0</v>
      </c>
    </row>
    <row r="64" spans="1:13" x14ac:dyDescent="0.2">
      <c r="A64" s="42" t="str">
        <f>RIGHT('2026'!$A$1,4)</f>
        <v>2026</v>
      </c>
      <c r="B64" s="42">
        <f>'2026'!$B$4</f>
        <v>0</v>
      </c>
      <c r="C64" s="74" t="str">
        <f>'2026'!$B$5</f>
        <v/>
      </c>
      <c r="D6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64" s="42" t="str">
        <f>IFERROR(INDEX(Hjælpeark!$G$1:$H$42,MATCH(F64,Hjælpeark!$G$1:$G$42,0),2),IF(LEFT(F64,5)="i alt","i alt",0))</f>
        <v>Kost og logi</v>
      </c>
      <c r="F64" s="42" t="str">
        <f>IF(H64=1,'2026'!A71,'2026'!A71)</f>
        <v>Skibskokkeuddannelsen</v>
      </c>
      <c r="G64" s="42">
        <f>IF(OR(LEFT('2026'!B71,2)="1.",LEFT('2026'!B71,2)="2.",LEFT('2026'!B71,2)="3.",LEFT('2026'!B71,2)="4."),LEFT('2026'!B71,1),0)</f>
        <v>0</v>
      </c>
      <c r="H64" s="42">
        <f>IF(COUNT($C$2:C64)&lt;'2026'!$A$84,1,2)</f>
        <v>1</v>
      </c>
      <c r="I64" s="42">
        <f>'2026'!C71</f>
        <v>0</v>
      </c>
      <c r="J64" s="83"/>
      <c r="K64" s="83"/>
      <c r="L64" s="83"/>
      <c r="M64" s="83">
        <f>'2026'!G71</f>
        <v>0</v>
      </c>
    </row>
    <row r="65" spans="1:14" x14ac:dyDescent="0.2">
      <c r="A65" s="42" t="str">
        <f>RIGHT('2026'!$A$1,4)</f>
        <v>2026</v>
      </c>
      <c r="B65" s="42">
        <f>'2026'!$B$4</f>
        <v>0</v>
      </c>
      <c r="C65" s="74" t="str">
        <f>'2026'!$B$5</f>
        <v/>
      </c>
      <c r="D6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65" s="42" t="str">
        <f>IFERROR(INDEX(Hjælpeark!$G$1:$H$42,MATCH(F65,Hjælpeark!$G$1:$G$42,0),2),IF(LEFT(F65,5)="i alt","i alt",0))</f>
        <v>Kost og logi</v>
      </c>
      <c r="F65" s="42" t="str">
        <f>IF(H65=1,'2026'!A72,'2026'!A72)&amp;" med gratis ophold"</f>
        <v>Skibskokkeuddannelsen med gratis ophold</v>
      </c>
      <c r="G65" s="42">
        <f>IF(OR(LEFT('2026'!B72,2)="1.",LEFT('2026'!B72,2)="2.",LEFT('2026'!B72,2)="3.",LEFT('2026'!B72,2)="4."),LEFT('2026'!B72,1),0)</f>
        <v>0</v>
      </c>
      <c r="H65" s="42">
        <f>IF(COUNT($C$2:C65)&lt;'2026'!$A$84,1,2)</f>
        <v>1</v>
      </c>
      <c r="I65" s="42">
        <f>'2026'!C72</f>
        <v>0</v>
      </c>
      <c r="J65" s="83"/>
      <c r="K65" s="83"/>
      <c r="L65" s="83"/>
      <c r="M65" s="83">
        <f>'2026'!G72</f>
        <v>0</v>
      </c>
      <c r="N65" s="42"/>
    </row>
    <row r="66" spans="1:14" x14ac:dyDescent="0.2">
      <c r="A66" s="42" t="str">
        <f>RIGHT('2026'!$A$1,4)</f>
        <v>2026</v>
      </c>
      <c r="B66" s="42">
        <f>'2026'!$B$4</f>
        <v>0</v>
      </c>
      <c r="C66" s="74" t="str">
        <f>'2026'!$B$5</f>
        <v/>
      </c>
      <c r="D6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66" s="42" t="str">
        <f>IFERROR(INDEX(Hjælpeark!$G$1:$H$42,MATCH(F66,Hjælpeark!$G$1:$G$42,0),2),IF(LEFT(F66,5)="i alt","i alt",0))</f>
        <v>Kost og logi</v>
      </c>
      <c r="F66" s="42" t="str">
        <f>IF(H66=1,'2026'!A73,'2026'!A73)</f>
        <v>CMS Fanø  (BEK nr 1116 af 10/10/2014) (2 dages)</v>
      </c>
      <c r="G66" s="42">
        <f>IF(OR(LEFT('2026'!B73,2)="1.",LEFT('2026'!B73,2)="2.",LEFT('2026'!B73,2)="3.",LEFT('2026'!B73,2)="4."),LEFT('2026'!B73,1),0)</f>
        <v>0</v>
      </c>
      <c r="H66" s="42">
        <f>IF(COUNT($C$2:C66)&lt;'2026'!$A$84,1,2)</f>
        <v>1</v>
      </c>
      <c r="I66" s="42">
        <f>'2026'!C73</f>
        <v>0.4</v>
      </c>
      <c r="J66" s="83">
        <f>'2026'!D73</f>
        <v>0</v>
      </c>
      <c r="K66" s="83"/>
      <c r="L66" s="83"/>
      <c r="M66" s="83">
        <f>'2026'!G73</f>
        <v>0</v>
      </c>
    </row>
    <row r="67" spans="1:14" x14ac:dyDescent="0.2">
      <c r="A67" s="42" t="str">
        <f>RIGHT('2026'!$A$1,4)</f>
        <v>2026</v>
      </c>
      <c r="B67" s="42">
        <f>'2026'!$B$4</f>
        <v>0</v>
      </c>
      <c r="C67" s="74" t="str">
        <f>'2026'!$B$5</f>
        <v/>
      </c>
      <c r="D6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67" s="42" t="str">
        <f>IFERROR(INDEX(Hjælpeark!$G$1:$H$42,MATCH(F67,Hjælpeark!$G$1:$G$42,0),2),IF(LEFT(F67,5)="i alt","i alt",0))</f>
        <v>Kost og logi</v>
      </c>
      <c r="F67" s="42" t="str">
        <f>IF(H67=1,'2026'!A74,'2026'!A74)</f>
        <v>CMS Fanø  (BEK nr 1116 af 10/10/2014) (1 uges)</v>
      </c>
      <c r="G67" s="42">
        <f>IF(OR(LEFT('2026'!B74,2)="1.",LEFT('2026'!B74,2)="2.",LEFT('2026'!B74,2)="3.",LEFT('2026'!B74,2)="4."),LEFT('2026'!B74,1),0)</f>
        <v>0</v>
      </c>
      <c r="H67" s="42">
        <f>IF(COUNT($C$2:C67)&lt;'2026'!$A$84,1,2)</f>
        <v>1</v>
      </c>
      <c r="I67" s="42">
        <f>'2026'!C74</f>
        <v>1</v>
      </c>
      <c r="J67" s="83">
        <f>'2026'!D74</f>
        <v>0</v>
      </c>
      <c r="K67" s="83"/>
      <c r="L67" s="83"/>
      <c r="M67" s="83">
        <f>'2026'!G74</f>
        <v>0</v>
      </c>
    </row>
    <row r="68" spans="1:14" x14ac:dyDescent="0.2">
      <c r="A68" s="42" t="str">
        <f>RIGHT('2026'!$A$1,4)</f>
        <v>2026</v>
      </c>
      <c r="B68" s="42">
        <f>'2026'!$B$4</f>
        <v>0</v>
      </c>
      <c r="C68" s="74" t="str">
        <f>'2026'!$B$5</f>
        <v/>
      </c>
      <c r="D6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68" s="42" t="str">
        <f>IFERROR(INDEX(Hjælpeark!$G$1:$H$42,MATCH(F68,Hjælpeark!$G$1:$G$42,0),2),IF(LEFT(F68,5)="i alt","i alt",0))</f>
        <v>Kost og logi</v>
      </c>
      <c r="F68" s="42" t="str">
        <f>IF(H68=1,'2026'!A75,'2026'!A75)</f>
        <v>CMS Fanø  (BEK nr 1116 af 10/10/2014) (2 ugers)</v>
      </c>
      <c r="G68" s="42">
        <f>IF(OR(LEFT('2026'!B75,2)="1.",LEFT('2026'!B75,2)="2.",LEFT('2026'!B75,2)="3.",LEFT('2026'!B75,2)="4."),LEFT('2026'!B75,1),0)</f>
        <v>0</v>
      </c>
      <c r="H68" s="42">
        <f>IF(COUNT($C$2:C68)&lt;'2026'!$A$84,1,2)</f>
        <v>1</v>
      </c>
      <c r="I68" s="42">
        <f>'2026'!C75</f>
        <v>2</v>
      </c>
      <c r="J68" s="83">
        <f>'2026'!D75</f>
        <v>0</v>
      </c>
      <c r="K68" s="83"/>
      <c r="L68" s="83"/>
      <c r="M68" s="83">
        <f>'2026'!G75</f>
        <v>0</v>
      </c>
    </row>
    <row r="69" spans="1:14" x14ac:dyDescent="0.2">
      <c r="A69" s="42" t="str">
        <f>RIGHT('2026'!$A$1,4)</f>
        <v>2026</v>
      </c>
      <c r="B69" s="42">
        <f>'2026'!$B$4</f>
        <v>0</v>
      </c>
      <c r="C69" s="74" t="str">
        <f>'2026'!$B$5</f>
        <v/>
      </c>
      <c r="D6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69" s="42" t="str">
        <f>IFERROR(INDEX(Hjælpeark!$G$1:$H$42,MATCH(F69,Hjælpeark!$G$1:$G$42,0),2),IF(LEFT(F69,5)="i alt","i alt",0))</f>
        <v>i alt</v>
      </c>
      <c r="F69" s="42" t="str">
        <f>IF(H69=1,'2026'!A76,'2026'!A76)</f>
        <v>I alt kost og logi</v>
      </c>
      <c r="G69" s="42">
        <f>IF(OR(LEFT('2026'!B76,2)="1.",LEFT('2026'!B76,2)="2.",LEFT('2026'!B76,2)="3.",LEFT('2026'!B76,2)="4."),LEFT('2026'!B76,1),0)</f>
        <v>0</v>
      </c>
      <c r="H69" s="42">
        <f>IF(COUNT($C$2:C69)&lt;'2026'!$A$84,1,2)</f>
        <v>1</v>
      </c>
      <c r="I69" s="42">
        <f>'2026'!C76</f>
        <v>0</v>
      </c>
      <c r="J69" s="83">
        <f>'2026'!D76</f>
        <v>0</v>
      </c>
      <c r="K69" s="83"/>
      <c r="L69" s="83"/>
      <c r="M69" s="83">
        <f>'2026'!G76</f>
        <v>0</v>
      </c>
    </row>
    <row r="70" spans="1:14" x14ac:dyDescent="0.2">
      <c r="A70" s="42" t="str">
        <f>RIGHT('2026'!$A$1,4)</f>
        <v>2026</v>
      </c>
      <c r="B70" s="42">
        <f>'2026'!$B$4</f>
        <v>0</v>
      </c>
      <c r="C70" s="74" t="str">
        <f>'2026'!$B$5</f>
        <v/>
      </c>
      <c r="D7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70" s="42">
        <f>IFERROR(INDEX(Hjælpeark!$G$1:$H$42,MATCH(F70,Hjælpeark!$G$1:$G$42,0),2),IF(LEFT(F70,5)="i alt","i alt",0))</f>
        <v>0</v>
      </c>
      <c r="F70" s="42">
        <f>IF(H70=1,'2026'!A77,'2026'!A77)</f>
        <v>0</v>
      </c>
      <c r="G70" s="42">
        <f>IF(OR(LEFT('2026'!B77,2)="1.",LEFT('2026'!B77,2)="2.",LEFT('2026'!B77,2)="3.",LEFT('2026'!B77,2)="4."),LEFT('2026'!B77,1),0)</f>
        <v>0</v>
      </c>
      <c r="H70" s="42">
        <f>IF(COUNT($C$2:C70)&lt;'2026'!$A$84,1,2)</f>
        <v>1</v>
      </c>
      <c r="I70" s="42">
        <f>'2026'!C77</f>
        <v>0</v>
      </c>
      <c r="J70" s="83"/>
      <c r="K70" s="83"/>
      <c r="L70" s="83"/>
      <c r="M70" s="83"/>
    </row>
    <row r="71" spans="1:14" x14ac:dyDescent="0.2">
      <c r="A71" s="42" t="str">
        <f>RIGHT('2026'!$A$1,4)</f>
        <v>2026</v>
      </c>
      <c r="B71" s="42">
        <f>'2026'!$B$4</f>
        <v>0</v>
      </c>
      <c r="C71" s="74" t="str">
        <f>'2026'!$B$5</f>
        <v/>
      </c>
      <c r="D7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71" s="42">
        <f>IFERROR(INDEX(Hjælpeark!$G$1:$H$42,MATCH(F71,Hjælpeark!$G$1:$G$42,0),2),IF(LEFT(F71,5)="i alt","i alt",0))</f>
        <v>0</v>
      </c>
      <c r="F71" s="42" t="str">
        <f>IF(H71=1,'2026'!A78,'2026'!A78)</f>
        <v>Færdiggørelse</v>
      </c>
      <c r="G71" s="42">
        <f>IF(OR(LEFT('2026'!B78,2)="1.",LEFT('2026'!B78,2)="2.",LEFT('2026'!B78,2)="3.",LEFT('2026'!B78,2)="4."),LEFT('2026'!B78,1),0)</f>
        <v>0</v>
      </c>
      <c r="H71" s="42">
        <f>IF(COUNT($C$2:C71)&lt;'2026'!$A$84,1,2)</f>
        <v>1</v>
      </c>
      <c r="I71" s="42">
        <f>'2026'!C78</f>
        <v>0</v>
      </c>
      <c r="J71" s="83"/>
      <c r="K71" s="83"/>
      <c r="L71" s="83"/>
      <c r="M71" s="83"/>
    </row>
    <row r="72" spans="1:14" x14ac:dyDescent="0.2">
      <c r="A72" s="42" t="str">
        <f>RIGHT('2026'!$A$1,4)</f>
        <v>2026</v>
      </c>
      <c r="B72" s="42">
        <f>'2026'!$B$4</f>
        <v>0</v>
      </c>
      <c r="C72" s="74" t="str">
        <f>'2026'!$B$5</f>
        <v/>
      </c>
      <c r="D7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72" s="42" t="str">
        <f>IFERROR(INDEX(Hjælpeark!$G$1:$H$42,MATCH(F72,Hjælpeark!$G$1:$G$42,0),2),IF(LEFT(F72,5)="i alt","i alt",0))</f>
        <v>Færdiggørelse</v>
      </c>
      <c r="F72" s="42" t="str">
        <f>IF(H72=1,'2026'!A79,'2026'!A79)</f>
        <v>Sætteskipper</v>
      </c>
      <c r="G72" s="42">
        <f>IF(OR(LEFT('2026'!B79,2)="1.",LEFT('2026'!B79,2)="2.",LEFT('2026'!B79,2)="3.",LEFT('2026'!B79,2)="4."),LEFT('2026'!B79,1),0)</f>
        <v>0</v>
      </c>
      <c r="H72" s="42">
        <f>IF(COUNT($C$2:C72)&lt;'2026'!$A$84,1,2)</f>
        <v>1</v>
      </c>
      <c r="I72" s="42">
        <f>'2026'!C79</f>
        <v>0</v>
      </c>
      <c r="J72" s="83">
        <f>'2026'!D79</f>
        <v>0</v>
      </c>
      <c r="K72" s="83"/>
      <c r="L72" s="83"/>
      <c r="M72" s="83"/>
    </row>
    <row r="73" spans="1:14" x14ac:dyDescent="0.2">
      <c r="A73" s="42" t="str">
        <f>RIGHT('2026'!$A$1,4)</f>
        <v>2026</v>
      </c>
      <c r="B73" s="42">
        <f>'2026'!$B$4</f>
        <v>0</v>
      </c>
      <c r="C73" s="74" t="str">
        <f>'2026'!$B$5</f>
        <v/>
      </c>
      <c r="D7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73" s="42" t="str">
        <f>IFERROR(INDEX(Hjælpeark!$G$1:$H$42,MATCH(F73,Hjælpeark!$G$1:$G$42,0),2),IF(LEFT(F73,5)="i alt","i alt",0))</f>
        <v>Færdiggørelse</v>
      </c>
      <c r="F73" s="42" t="str">
        <f>IF(H73=1,'2026'!A80,'2026'!A80)</f>
        <v>Skibsfører</v>
      </c>
      <c r="G73" s="42">
        <f>IF(OR(LEFT('2026'!B80,2)="1.",LEFT('2026'!B80,2)="2.",LEFT('2026'!B80,2)="3.",LEFT('2026'!B80,2)="4."),LEFT('2026'!B80,1),0)</f>
        <v>0</v>
      </c>
      <c r="H73" s="42">
        <f>IF(COUNT($C$2:C73)&lt;'2026'!$A$84,1,2)</f>
        <v>1</v>
      </c>
      <c r="I73" s="42">
        <f>'2026'!C80</f>
        <v>0</v>
      </c>
      <c r="J73" s="83">
        <f>'2026'!D80</f>
        <v>0</v>
      </c>
      <c r="K73" s="83"/>
      <c r="L73" s="83"/>
      <c r="M73" s="83"/>
    </row>
    <row r="74" spans="1:14" x14ac:dyDescent="0.2">
      <c r="A74" s="42" t="str">
        <f>RIGHT('2026'!$A$1,4)</f>
        <v>2026</v>
      </c>
      <c r="B74" s="42">
        <f>'2026'!$B$4</f>
        <v>0</v>
      </c>
      <c r="C74" s="74" t="str">
        <f>'2026'!$B$5</f>
        <v/>
      </c>
      <c r="D7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74" s="42" t="str">
        <f>IFERROR(INDEX(Hjælpeark!$G$1:$H$42,MATCH(F74,Hjælpeark!$G$1:$G$42,0),2),IF(LEFT(F74,5)="i alt","i alt",0))</f>
        <v>Færdiggørelse</v>
      </c>
      <c r="F74" s="42" t="str">
        <f>IF(H74=1,'2026'!A81,'2026'!A81)</f>
        <v>Fiskeskipper af 1. grad</v>
      </c>
      <c r="G74" s="42">
        <f>IF(OR(LEFT('2026'!B81,2)="1.",LEFT('2026'!B81,2)="2.",LEFT('2026'!B81,2)="3.",LEFT('2026'!B81,2)="4."),LEFT('2026'!B81,1),0)</f>
        <v>0</v>
      </c>
      <c r="H74" s="42">
        <f>IF(COUNT($C$2:C74)&lt;'2026'!$A$84,1,2)</f>
        <v>1</v>
      </c>
      <c r="I74" s="42">
        <f>'2026'!C81</f>
        <v>0</v>
      </c>
      <c r="J74" s="83">
        <f>'2026'!D81</f>
        <v>0</v>
      </c>
      <c r="K74" s="83"/>
      <c r="L74" s="83"/>
      <c r="M74" s="83"/>
    </row>
    <row r="75" spans="1:14" x14ac:dyDescent="0.2">
      <c r="A75" s="42" t="str">
        <f>RIGHT('2026'!$A$1,4)</f>
        <v>2026</v>
      </c>
      <c r="B75" s="42">
        <f>'2026'!$B$4</f>
        <v>0</v>
      </c>
      <c r="C75" s="74" t="str">
        <f>'2026'!$B$5</f>
        <v/>
      </c>
      <c r="D7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75" s="42" t="str">
        <f>IFERROR(INDEX(Hjælpeark!$G$1:$H$42,MATCH(F75,Hjælpeark!$G$1:$G$42,0),2),IF(LEFT(F75,5)="i alt","i alt",0))</f>
        <v>Færdiggørelse</v>
      </c>
      <c r="F75" s="42" t="str">
        <f>IF(H75=1,'2026'!A82,'2026'!A82)</f>
        <v>Skibsassistent (afslutningskursus)</v>
      </c>
      <c r="G75" s="42">
        <f>IF(OR(LEFT('2026'!B82,2)="1.",LEFT('2026'!B82,2)="2.",LEFT('2026'!B82,2)="3.",LEFT('2026'!B82,2)="4."),LEFT('2026'!B82,1),0)</f>
        <v>0</v>
      </c>
      <c r="H75" s="42">
        <f>IF(COUNT($C$2:C75)&lt;'2026'!$A$84,1,2)</f>
        <v>1</v>
      </c>
      <c r="I75" s="42">
        <f>'2026'!C82</f>
        <v>0</v>
      </c>
      <c r="J75" s="83">
        <f>'2026'!D82</f>
        <v>0</v>
      </c>
      <c r="K75" s="83"/>
      <c r="L75" s="83"/>
      <c r="M75" s="83"/>
    </row>
    <row r="76" spans="1:14" x14ac:dyDescent="0.2">
      <c r="A76" s="42" t="str">
        <f>RIGHT('2026'!$A$1,4)</f>
        <v>2026</v>
      </c>
      <c r="B76" s="42">
        <f>'2026'!$B$4</f>
        <v>0</v>
      </c>
      <c r="C76" s="74" t="str">
        <f>'2026'!$B$5</f>
        <v/>
      </c>
      <c r="D7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76" s="42" t="str">
        <f>IFERROR(INDEX(Hjælpeark!$G$1:$H$42,MATCH(F76,Hjælpeark!$G$1:$G$42,0),2),IF(LEFT(F76,5)="i alt","i alt",0))</f>
        <v>i alt</v>
      </c>
      <c r="F76" s="42" t="str">
        <f>IF(H76=1,'2026'!A83,'2026'!A83)</f>
        <v>I alt færdiggørelse</v>
      </c>
      <c r="G76" s="42">
        <f>IF(OR(LEFT('2026'!B83,2)="1.",LEFT('2026'!B83,2)="2.",LEFT('2026'!B83,2)="3.",LEFT('2026'!B83,2)="4."),LEFT('2026'!B83,1),0)</f>
        <v>0</v>
      </c>
      <c r="H76" s="42">
        <f>IF(COUNT($C$2:C76)&lt;'2026'!$A$84,1,2)</f>
        <v>1</v>
      </c>
      <c r="I76" s="42">
        <f>'2026'!C83</f>
        <v>0</v>
      </c>
      <c r="J76" s="83">
        <f>'2026'!D83</f>
        <v>0</v>
      </c>
      <c r="K76" s="83"/>
      <c r="L76" s="83"/>
      <c r="M76" s="83"/>
    </row>
    <row r="77" spans="1:14" x14ac:dyDescent="0.2">
      <c r="A77" s="42" t="str">
        <f>RIGHT('2026'!$A$1,4)</f>
        <v>2026</v>
      </c>
      <c r="B77" s="42">
        <f>'2026'!$B$4</f>
        <v>0</v>
      </c>
      <c r="C77" s="74" t="str">
        <f>'2026'!$B$5</f>
        <v/>
      </c>
      <c r="D7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77" s="42" t="str">
        <f>IFERROR(INDEX(Hjælpeark!$G$1:$H$42,MATCH(F77,Hjælpeark!$G$1:$G$42,0),2),IF(LEFT(F77,5)="i alt","i alt",0))</f>
        <v>Uddannelse</v>
      </c>
      <c r="F77" s="42" t="str">
        <f>IF(H77=1,'2026'!A84,F2)</f>
        <v>Sætteskipper (BEK nr 798 af 18/6/2018)</v>
      </c>
      <c r="G77" t="str">
        <f t="shared" ref="G77:G91" si="0">G2</f>
        <v>1</v>
      </c>
      <c r="H77" s="42">
        <v>2</v>
      </c>
      <c r="I77" s="42">
        <f>'2026'!I9</f>
        <v>20</v>
      </c>
      <c r="J77" s="83">
        <f>'2026'!J9</f>
        <v>0</v>
      </c>
      <c r="K77" s="83">
        <f>'2026'!K9</f>
        <v>0</v>
      </c>
      <c r="L77" s="83">
        <f>'2026'!L9</f>
        <v>0</v>
      </c>
      <c r="M77" s="83">
        <f>'2026'!M9</f>
        <v>0</v>
      </c>
    </row>
    <row r="78" spans="1:14" x14ac:dyDescent="0.2">
      <c r="A78" s="42" t="str">
        <f>RIGHT('2026'!$A$1,4)</f>
        <v>2026</v>
      </c>
      <c r="B78" s="42">
        <f>'2026'!$B$4</f>
        <v>0</v>
      </c>
      <c r="C78" s="74" t="str">
        <f>'2026'!$B$5</f>
        <v/>
      </c>
      <c r="D7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78" s="42" t="str">
        <f>IFERROR(INDEX(Hjælpeark!$G$1:$H$42,MATCH(F78,Hjælpeark!$G$1:$G$42,0),2),IF(LEFT(F78,5)="i alt","i alt",0))</f>
        <v>Uddannelse</v>
      </c>
      <c r="F78" s="42" t="str">
        <f>IF(H78=1,'2026'!A85,F3)</f>
        <v>Sætteskipper (BEK nr 798 af 18/6/2018)</v>
      </c>
      <c r="G78" s="42" t="str">
        <f t="shared" si="0"/>
        <v>2</v>
      </c>
      <c r="H78" s="42">
        <v>2</v>
      </c>
      <c r="I78" s="42">
        <f>'2026'!I10</f>
        <v>20</v>
      </c>
      <c r="J78" s="83">
        <f>'2026'!J10</f>
        <v>0</v>
      </c>
      <c r="K78" s="83">
        <f>'2026'!K10</f>
        <v>0</v>
      </c>
      <c r="L78" s="83">
        <f>'2026'!L10</f>
        <v>0</v>
      </c>
      <c r="M78" s="83">
        <f>'2026'!M10</f>
        <v>0</v>
      </c>
    </row>
    <row r="79" spans="1:14" x14ac:dyDescent="0.2">
      <c r="A79" s="42" t="str">
        <f>RIGHT('2026'!$A$1,4)</f>
        <v>2026</v>
      </c>
      <c r="B79" s="42">
        <f>'2026'!$B$4</f>
        <v>0</v>
      </c>
      <c r="C79" s="74" t="str">
        <f>'2026'!$B$5</f>
        <v/>
      </c>
      <c r="D7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79" s="42" t="str">
        <f>IFERROR(INDEX(Hjælpeark!$G$1:$H$42,MATCH(F79,Hjælpeark!$G$1:$G$42,0),2),IF(LEFT(F79,5)="i alt","i alt",0))</f>
        <v>Uddannelse</v>
      </c>
      <c r="F79" s="42" t="str">
        <f>IF(H79=1,'2026'!A86,F4)</f>
        <v>Skibsfører (BEK nr 843 af 16/06/2023)</v>
      </c>
      <c r="G79" s="42" t="str">
        <f t="shared" si="0"/>
        <v>3</v>
      </c>
      <c r="H79" s="42">
        <v>2</v>
      </c>
      <c r="I79" s="42">
        <f>'2026'!I11</f>
        <v>20</v>
      </c>
      <c r="J79" s="83">
        <f>'2026'!J11</f>
        <v>0</v>
      </c>
      <c r="K79" s="83">
        <f>'2026'!K11</f>
        <v>0</v>
      </c>
      <c r="L79" s="83">
        <f>'2026'!L11</f>
        <v>0</v>
      </c>
      <c r="M79" s="83">
        <f>'2026'!M11</f>
        <v>0</v>
      </c>
    </row>
    <row r="80" spans="1:14" x14ac:dyDescent="0.2">
      <c r="A80" s="42" t="str">
        <f>RIGHT('2026'!$A$1,4)</f>
        <v>2026</v>
      </c>
      <c r="B80" s="42">
        <f>'2026'!$B$4</f>
        <v>0</v>
      </c>
      <c r="C80" s="74" t="str">
        <f>'2026'!$B$5</f>
        <v/>
      </c>
      <c r="D8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80" s="42" t="str">
        <f>IFERROR(INDEX(Hjælpeark!$G$1:$H$42,MATCH(F80,Hjælpeark!$G$1:$G$42,0),2),IF(LEFT(F80,5)="i alt","i alt",0))</f>
        <v>Uddannelse</v>
      </c>
      <c r="F80" s="42" t="str">
        <f>IF(H80=1,'2026'!A87,F5)</f>
        <v>Skibsfører (BEK nr 843 af 16/06/2023)</v>
      </c>
      <c r="G80" s="42" t="str">
        <f t="shared" si="0"/>
        <v>4</v>
      </c>
      <c r="H80" s="42">
        <v>2</v>
      </c>
      <c r="I80" s="42">
        <f>'2026'!I12</f>
        <v>20</v>
      </c>
      <c r="J80" s="83">
        <f>'2026'!J12</f>
        <v>0</v>
      </c>
      <c r="K80" s="83">
        <f>'2026'!K12</f>
        <v>0</v>
      </c>
      <c r="L80" s="83">
        <f>'2026'!L12</f>
        <v>0</v>
      </c>
      <c r="M80" s="83">
        <f>'2026'!M12</f>
        <v>0</v>
      </c>
    </row>
    <row r="81" spans="1:13" x14ac:dyDescent="0.2">
      <c r="A81" s="42" t="str">
        <f>RIGHT('2026'!$A$1,4)</f>
        <v>2026</v>
      </c>
      <c r="B81" s="42">
        <f>'2026'!$B$4</f>
        <v>0</v>
      </c>
      <c r="C81" s="74" t="str">
        <f>'2026'!$B$5</f>
        <v/>
      </c>
      <c r="D8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81" s="42">
        <f>IFERROR(INDEX(Hjælpeark!$G$1:$H$42,MATCH(F81,Hjælpeark!$G$1:$G$42,0),2),IF(LEFT(F81,5)="i alt","i alt",0))</f>
        <v>0</v>
      </c>
      <c r="F81" s="42">
        <f>IF(H81=1,'2026'!A88,F6)</f>
        <v>0</v>
      </c>
      <c r="G81" s="42">
        <f t="shared" si="0"/>
        <v>0</v>
      </c>
      <c r="H81" s="42">
        <v>2</v>
      </c>
      <c r="I81" s="42">
        <f>'2026'!I13</f>
        <v>0</v>
      </c>
      <c r="J81" s="83"/>
      <c r="K81" s="83"/>
      <c r="L81" s="83"/>
      <c r="M81" s="83"/>
    </row>
    <row r="82" spans="1:13" x14ac:dyDescent="0.2">
      <c r="A82" s="42" t="str">
        <f>RIGHT('2026'!$A$1,4)</f>
        <v>2026</v>
      </c>
      <c r="B82" s="42">
        <f>'2026'!$B$4</f>
        <v>0</v>
      </c>
      <c r="C82" s="74" t="str">
        <f>'2026'!$B$5</f>
        <v/>
      </c>
      <c r="D8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82" s="42" t="str">
        <f>IFERROR(INDEX(Hjælpeark!$G$1:$H$42,MATCH(F82,Hjælpeark!$G$1:$G$42,0),2),IF(LEFT(F82,5)="i alt","i alt",0))</f>
        <v>Uddannelse</v>
      </c>
      <c r="F82" s="42" t="str">
        <f>IF(H82=1,'2026'!A89,F7)</f>
        <v>Fiskeskipper af 3. grad (BEK nr 1621 af 15/12/2016)</v>
      </c>
      <c r="G82" s="42" t="str">
        <f t="shared" si="0"/>
        <v>1</v>
      </c>
      <c r="H82" s="42">
        <v>2</v>
      </c>
      <c r="I82" s="42">
        <f>'2026'!I14</f>
        <v>20</v>
      </c>
      <c r="J82" s="83">
        <f>'2026'!J14</f>
        <v>0</v>
      </c>
      <c r="K82" s="83">
        <f>'2026'!K14</f>
        <v>0</v>
      </c>
      <c r="L82" s="83">
        <f>'2026'!L14</f>
        <v>0</v>
      </c>
      <c r="M82" s="83">
        <f>'2026'!M14</f>
        <v>0</v>
      </c>
    </row>
    <row r="83" spans="1:13" x14ac:dyDescent="0.2">
      <c r="A83" s="42" t="str">
        <f>RIGHT('2026'!$A$1,4)</f>
        <v>2026</v>
      </c>
      <c r="B83" s="42">
        <f>'2026'!$B$4</f>
        <v>0</v>
      </c>
      <c r="C83" s="74" t="str">
        <f>'2026'!$B$5</f>
        <v/>
      </c>
      <c r="D8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83" s="42" t="str">
        <f>IFERROR(INDEX(Hjælpeark!$G$1:$H$42,MATCH(F83,Hjælpeark!$G$1:$G$42,0),2),IF(LEFT(F83,5)="i alt","i alt",0))</f>
        <v>Uddannelse</v>
      </c>
      <c r="F83" s="42" t="str">
        <f>IF(H83=1,'2026'!A90,F8)</f>
        <v>Fiskeskipper af 3. grad (BEK nr 1621 af 15/12/2016)</v>
      </c>
      <c r="G83" s="42">
        <f t="shared" si="0"/>
        <v>0</v>
      </c>
      <c r="H83" s="42">
        <v>2</v>
      </c>
      <c r="I83" s="42">
        <f>'2026'!I15</f>
        <v>0</v>
      </c>
      <c r="J83" s="83">
        <f>'2026'!J15</f>
        <v>0</v>
      </c>
      <c r="K83" s="83">
        <f>'2026'!K15</f>
        <v>0</v>
      </c>
      <c r="L83" s="83">
        <f>'2026'!L15</f>
        <v>0</v>
      </c>
      <c r="M83" s="83">
        <f>'2026'!M15</f>
        <v>0</v>
      </c>
    </row>
    <row r="84" spans="1:13" x14ac:dyDescent="0.2">
      <c r="A84" s="42" t="str">
        <f>RIGHT('2026'!$A$1,4)</f>
        <v>2026</v>
      </c>
      <c r="B84" s="42">
        <f>'2026'!$B$4</f>
        <v>0</v>
      </c>
      <c r="C84" s="74" t="str">
        <f>'2026'!$B$5</f>
        <v/>
      </c>
      <c r="D8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84" s="42" t="str">
        <f>IFERROR(INDEX(Hjælpeark!$G$1:$H$42,MATCH(F84,Hjælpeark!$G$1:$G$42,0),2),IF(LEFT(F84,5)="i alt","i alt",0))</f>
        <v>Uddannelse</v>
      </c>
      <c r="F84" s="42" t="str">
        <f>IF(H84=1,'2026'!A91,F9)</f>
        <v>Fiskeskipper af 1. grad (BEK nr 1587 af 13/12/2016)</v>
      </c>
      <c r="G84" s="42" t="str">
        <f t="shared" si="0"/>
        <v>1</v>
      </c>
      <c r="H84" s="42">
        <v>2</v>
      </c>
      <c r="I84" s="42">
        <f>'2026'!I16</f>
        <v>20</v>
      </c>
      <c r="J84" s="83">
        <f>'2026'!J16</f>
        <v>0</v>
      </c>
      <c r="K84" s="83">
        <f>'2026'!K16</f>
        <v>0</v>
      </c>
      <c r="L84" s="83">
        <f>'2026'!L16</f>
        <v>0</v>
      </c>
      <c r="M84" s="83">
        <f>'2026'!M16</f>
        <v>0</v>
      </c>
    </row>
    <row r="85" spans="1:13" x14ac:dyDescent="0.2">
      <c r="A85" s="42" t="str">
        <f>RIGHT('2026'!$A$1,4)</f>
        <v>2026</v>
      </c>
      <c r="B85" s="42">
        <f>'2026'!$B$4</f>
        <v>0</v>
      </c>
      <c r="C85" s="74" t="str">
        <f>'2026'!$B$5</f>
        <v/>
      </c>
      <c r="D8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85" s="42" t="str">
        <f>IFERROR(INDEX(Hjælpeark!$G$1:$H$42,MATCH(F85,Hjælpeark!$G$1:$G$42,0),2),IF(LEFT(F85,5)="i alt","i alt",0))</f>
        <v>Uddannelse</v>
      </c>
      <c r="F85" s="42" t="str">
        <f>IF(H85=1,'2026'!A92,F10)</f>
        <v>Fiskeskipper af 1. grad (BEK nr 1587 af 13/12/2016)</v>
      </c>
      <c r="G85" s="42" t="str">
        <f t="shared" si="0"/>
        <v>2</v>
      </c>
      <c r="H85" s="42">
        <v>2</v>
      </c>
      <c r="I85" s="42">
        <f>'2026'!I17</f>
        <v>20</v>
      </c>
      <c r="J85" s="83">
        <f>'2026'!J17</f>
        <v>0</v>
      </c>
      <c r="K85" s="83">
        <f>'2026'!K17</f>
        <v>0</v>
      </c>
      <c r="L85" s="83">
        <f>'2026'!L17</f>
        <v>0</v>
      </c>
      <c r="M85" s="83">
        <f>'2026'!M17</f>
        <v>0</v>
      </c>
    </row>
    <row r="86" spans="1:13" x14ac:dyDescent="0.2">
      <c r="A86" s="42" t="str">
        <f>RIGHT('2026'!$A$1,4)</f>
        <v>2026</v>
      </c>
      <c r="B86" s="42">
        <f>'2026'!$B$4</f>
        <v>0</v>
      </c>
      <c r="C86" s="74" t="str">
        <f>'2026'!$B$5</f>
        <v/>
      </c>
      <c r="D8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86" s="42">
        <f>IFERROR(INDEX(Hjælpeark!$G$1:$H$42,MATCH(F86,Hjælpeark!$G$1:$G$42,0),2),IF(LEFT(F86,5)="i alt","i alt",0))</f>
        <v>0</v>
      </c>
      <c r="F86" s="42">
        <f>IF(H86=1,'2026'!A93,F11)</f>
        <v>0</v>
      </c>
      <c r="G86" s="42">
        <f t="shared" si="0"/>
        <v>0</v>
      </c>
      <c r="H86" s="42">
        <v>2</v>
      </c>
      <c r="I86" s="42">
        <f>'2026'!I18</f>
        <v>0</v>
      </c>
      <c r="J86" s="83"/>
      <c r="K86" s="83"/>
      <c r="L86" s="83"/>
      <c r="M86" s="83"/>
    </row>
    <row r="87" spans="1:13" x14ac:dyDescent="0.2">
      <c r="A87" s="42" t="str">
        <f>RIGHT('2026'!$A$1,4)</f>
        <v>2026</v>
      </c>
      <c r="B87" s="42">
        <f>'2026'!$B$4</f>
        <v>0</v>
      </c>
      <c r="C87" s="74" t="str">
        <f>'2026'!$B$5</f>
        <v/>
      </c>
      <c r="D8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87" s="42" t="str">
        <f>IFERROR(INDEX(Hjælpeark!$G$1:$H$42,MATCH(F87,Hjælpeark!$G$1:$G$42,0),2),IF(LEFT(F87,5)="i alt","i alt",0))</f>
        <v>Uddannelse</v>
      </c>
      <c r="F87" s="42" t="str">
        <f>IF(H87=1,'2026'!A94,F12)</f>
        <v>Skibsmaskinist (BEK nr 1347 af 23/11/2018)</v>
      </c>
      <c r="G87" s="42" t="str">
        <f t="shared" si="0"/>
        <v>1</v>
      </c>
      <c r="H87" s="42">
        <v>2</v>
      </c>
      <c r="I87" s="42">
        <f>'2026'!I19</f>
        <v>10</v>
      </c>
      <c r="J87" s="83">
        <f>'2026'!J19</f>
        <v>0</v>
      </c>
      <c r="K87" s="83">
        <f>'2026'!K19</f>
        <v>0</v>
      </c>
      <c r="L87" s="83">
        <f>'2026'!L19</f>
        <v>0</v>
      </c>
      <c r="M87" s="83">
        <f>'2026'!M19</f>
        <v>0</v>
      </c>
    </row>
    <row r="88" spans="1:13" x14ac:dyDescent="0.2">
      <c r="A88" s="42" t="str">
        <f>RIGHT('2026'!$A$1,4)</f>
        <v>2026</v>
      </c>
      <c r="B88" s="42">
        <f>'2026'!$B$4</f>
        <v>0</v>
      </c>
      <c r="C88" s="74" t="str">
        <f>'2026'!$B$5</f>
        <v/>
      </c>
      <c r="D8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88" s="42" t="str">
        <f>IFERROR(INDEX(Hjælpeark!$G$1:$H$42,MATCH(F88,Hjælpeark!$G$1:$G$42,0),2),IF(LEFT(F88,5)="i alt","i alt",0))</f>
        <v>Uddannelse</v>
      </c>
      <c r="F88" s="42" t="str">
        <f>IF(H88=1,'2026'!A95,F13)</f>
        <v>Skibsmaskinist (BEK nr 1347 af 23/11/2018)</v>
      </c>
      <c r="G88" s="42" t="str">
        <f t="shared" si="0"/>
        <v>2</v>
      </c>
      <c r="H88" s="42">
        <v>2</v>
      </c>
      <c r="I88" s="42">
        <f>'2026'!I20</f>
        <v>10</v>
      </c>
      <c r="J88" s="83">
        <f>'2026'!J20</f>
        <v>0</v>
      </c>
      <c r="K88" s="83">
        <f>'2026'!K20</f>
        <v>0</v>
      </c>
      <c r="L88" s="83">
        <f>'2026'!L20</f>
        <v>0</v>
      </c>
      <c r="M88" s="83">
        <f>'2026'!M20</f>
        <v>0</v>
      </c>
    </row>
    <row r="89" spans="1:13" x14ac:dyDescent="0.2">
      <c r="A89" s="42" t="str">
        <f>RIGHT('2026'!$A$1,4)</f>
        <v>2026</v>
      </c>
      <c r="B89" s="42">
        <f>'2026'!$B$4</f>
        <v>0</v>
      </c>
      <c r="C89" s="74" t="str">
        <f>'2026'!$B$5</f>
        <v/>
      </c>
      <c r="D8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89" s="42" t="str">
        <f>IFERROR(INDEX(Hjælpeark!$G$1:$H$42,MATCH(F89,Hjælpeark!$G$1:$G$42,0),2),IF(LEFT(F89,5)="i alt","i alt",0))</f>
        <v>Uddannelse</v>
      </c>
      <c r="F89" s="42" t="str">
        <f>IF(H89=1,'2026'!A96,F14)</f>
        <v>Skibsmaskinist (BEK nr 1347 af 23/11/2018)</v>
      </c>
      <c r="G89" s="42" t="str">
        <f>G14</f>
        <v>3</v>
      </c>
      <c r="H89" s="42">
        <v>2</v>
      </c>
      <c r="I89" s="42">
        <f>'2026'!I21</f>
        <v>10</v>
      </c>
      <c r="J89" s="83">
        <f>'2026'!J21</f>
        <v>0</v>
      </c>
      <c r="K89" s="83">
        <f>'2026'!K21</f>
        <v>0</v>
      </c>
      <c r="L89" s="83">
        <f>'2026'!L21</f>
        <v>0</v>
      </c>
      <c r="M89" s="83">
        <f>'2026'!M21</f>
        <v>0</v>
      </c>
    </row>
    <row r="90" spans="1:13" x14ac:dyDescent="0.2">
      <c r="A90" s="42" t="str">
        <f>RIGHT('2026'!$A$1,4)</f>
        <v>2026</v>
      </c>
      <c r="B90" s="42">
        <f>'2026'!$B$4</f>
        <v>0</v>
      </c>
      <c r="C90" s="74" t="str">
        <f>'2026'!$B$5</f>
        <v/>
      </c>
      <c r="D9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90" s="42">
        <f>IFERROR(INDEX(Hjælpeark!$G$1:$H$42,MATCH(F90,Hjælpeark!$G$1:$G$42,0),2),IF(LEFT(F90,5)="i alt","i alt",0))</f>
        <v>0</v>
      </c>
      <c r="F90" s="42">
        <f>IF(H90=1,'2026'!A97,F15)</f>
        <v>0</v>
      </c>
      <c r="G90" s="42">
        <f t="shared" si="0"/>
        <v>0</v>
      </c>
      <c r="H90" s="42">
        <v>2</v>
      </c>
      <c r="I90" s="42">
        <f>'2026'!I22</f>
        <v>0</v>
      </c>
      <c r="J90" s="83"/>
      <c r="K90" s="83"/>
      <c r="L90" s="83"/>
      <c r="M90" s="83"/>
    </row>
    <row r="91" spans="1:13" x14ac:dyDescent="0.2">
      <c r="A91" s="42" t="str">
        <f>RIGHT('2026'!$A$1,4)</f>
        <v>2026</v>
      </c>
      <c r="B91" s="42">
        <f>'2026'!$B$4</f>
        <v>0</v>
      </c>
      <c r="C91" s="74" t="str">
        <f>'2026'!$B$5</f>
        <v/>
      </c>
      <c r="D9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91" s="42" t="str">
        <f>IFERROR(INDEX(Hjælpeark!$G$1:$H$42,MATCH(F91,Hjælpeark!$G$1:$G$42,0),2),IF(LEFT(F91,5)="i alt","i alt",0))</f>
        <v>Uddannelse</v>
      </c>
      <c r="F91" s="42" t="str">
        <f>IF(H91=1,'2026'!A98,F16)</f>
        <v>Færgenavigatør</v>
      </c>
      <c r="G91" s="42">
        <f t="shared" si="0"/>
        <v>0</v>
      </c>
      <c r="H91" s="42">
        <v>2</v>
      </c>
      <c r="I91" s="42">
        <f>'2026'!I23</f>
        <v>4</v>
      </c>
      <c r="J91" s="83">
        <f>'2026'!J23</f>
        <v>0</v>
      </c>
      <c r="K91" s="83">
        <f>'2026'!K23</f>
        <v>0</v>
      </c>
      <c r="L91" s="83">
        <f>'2026'!L23</f>
        <v>0</v>
      </c>
      <c r="M91" s="83">
        <f>'2026'!M23</f>
        <v>0</v>
      </c>
    </row>
    <row r="92" spans="1:13" s="42" customFormat="1" x14ac:dyDescent="0.2">
      <c r="A92" s="42" t="str">
        <f>RIGHT('2026'!$A$1,4)</f>
        <v>2026</v>
      </c>
      <c r="B92" s="42">
        <f>'2026'!$B$4</f>
        <v>0</v>
      </c>
      <c r="C92" s="74" t="str">
        <f>'2026'!$B$5</f>
        <v/>
      </c>
      <c r="D9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92" s="42" t="str">
        <f>IFERROR(INDEX(Hjælpeark!$G$1:$H$42,MATCH(F92,Hjælpeark!$G$1:$G$42,0),2),IF(LEFT(F92,5)="i alt","i alt",0))</f>
        <v>Uddannelse</v>
      </c>
      <c r="F92" s="42" t="str">
        <f>IF(H92=1,'2026'!A99,F17)</f>
        <v>Færgenavigatør</v>
      </c>
      <c r="G92" s="42">
        <f t="shared" ref="G92:G93" si="1">G17</f>
        <v>0</v>
      </c>
      <c r="H92" s="42">
        <v>2</v>
      </c>
      <c r="I92" s="42">
        <f>'2026'!I24</f>
        <v>2</v>
      </c>
      <c r="J92" s="83">
        <f>'2026'!J24</f>
        <v>0</v>
      </c>
      <c r="K92" s="83">
        <f>'2026'!K24</f>
        <v>0</v>
      </c>
      <c r="L92" s="83">
        <f>'2026'!L24</f>
        <v>0</v>
      </c>
      <c r="M92" s="83">
        <f>'2026'!M24</f>
        <v>0</v>
      </c>
    </row>
    <row r="93" spans="1:13" s="42" customFormat="1" x14ac:dyDescent="0.2">
      <c r="A93" s="42" t="str">
        <f>RIGHT('2026'!$A$1,4)</f>
        <v>2026</v>
      </c>
      <c r="B93" s="42">
        <f>'2026'!$B$4</f>
        <v>0</v>
      </c>
      <c r="C93" s="74" t="str">
        <f>'2026'!$B$5</f>
        <v/>
      </c>
      <c r="D9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93" s="42" t="str">
        <f>IFERROR(INDEX(Hjælpeark!$G$1:$H$42,MATCH(F93,Hjælpeark!$G$1:$G$42,0),2),IF(LEFT(F93,5)="i alt","i alt",0))</f>
        <v>Uddannelse</v>
      </c>
      <c r="F93" s="42" t="str">
        <f>IF(H93=1,'2026'!A100,F18)</f>
        <v>Færgenavigatør</v>
      </c>
      <c r="G93" s="42">
        <f t="shared" si="1"/>
        <v>0</v>
      </c>
      <c r="H93" s="42">
        <v>2</v>
      </c>
      <c r="I93" s="42">
        <f>'2026'!I25</f>
        <v>20</v>
      </c>
      <c r="J93" s="83">
        <f>'2026'!J25</f>
        <v>0</v>
      </c>
      <c r="K93" s="83">
        <f>'2026'!K25</f>
        <v>0</v>
      </c>
      <c r="L93" s="83">
        <f>'2026'!L25</f>
        <v>0</v>
      </c>
      <c r="M93" s="83">
        <f>'2026'!M25</f>
        <v>0</v>
      </c>
    </row>
    <row r="94" spans="1:13" x14ac:dyDescent="0.2">
      <c r="A94" s="42" t="str">
        <f>RIGHT('2026'!$A$1,4)</f>
        <v>2026</v>
      </c>
      <c r="B94" s="42">
        <f>'2026'!$B$4</f>
        <v>0</v>
      </c>
      <c r="C94" s="74" t="str">
        <f>'2026'!$B$5</f>
        <v/>
      </c>
      <c r="D9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94" s="42">
        <f>IFERROR(INDEX(Hjælpeark!$G$1:$H$42,MATCH(F94,Hjælpeark!$G$1:$G$42,0),2),IF(LEFT(F94,5)="i alt","i alt",0))</f>
        <v>0</v>
      </c>
      <c r="F94" s="42">
        <f>IF(H94=1,'2026'!A99,F19)</f>
        <v>0</v>
      </c>
      <c r="G94" s="42">
        <f t="shared" ref="G94:G143" si="2">G19</f>
        <v>0</v>
      </c>
      <c r="H94" s="42">
        <v>2</v>
      </c>
      <c r="I94" s="42">
        <f>'2026'!I26</f>
        <v>0</v>
      </c>
      <c r="J94" s="83"/>
      <c r="K94" s="83"/>
      <c r="L94" s="83"/>
      <c r="M94" s="83"/>
    </row>
    <row r="95" spans="1:13" x14ac:dyDescent="0.2">
      <c r="A95" s="42" t="str">
        <f>RIGHT('2026'!$A$1,4)</f>
        <v>2026</v>
      </c>
      <c r="B95" s="42">
        <f>'2026'!$B$4</f>
        <v>0</v>
      </c>
      <c r="C95" s="74" t="str">
        <f>'2026'!$B$5</f>
        <v/>
      </c>
      <c r="D9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95" s="42">
        <f>IFERROR(INDEX(Hjælpeark!$G$1:$H$42,MATCH(F95,Hjælpeark!$G$1:$G$42,0),2),IF(LEFT(F95,5)="i alt","i alt",0))</f>
        <v>0</v>
      </c>
      <c r="F95" s="42" t="str">
        <f>IF(H95=1,'2026'!A100,F20)</f>
        <v>Efter- og videreuddannelse</v>
      </c>
      <c r="G95" s="42">
        <f t="shared" si="2"/>
        <v>0</v>
      </c>
      <c r="H95" s="42">
        <v>2</v>
      </c>
      <c r="I95" s="42">
        <f>'2026'!I27</f>
        <v>0</v>
      </c>
      <c r="J95" s="83">
        <f>'2026'!J27</f>
        <v>0</v>
      </c>
      <c r="K95" s="83">
        <f>'2026'!K27</f>
        <v>0</v>
      </c>
      <c r="L95" s="83">
        <f>'2026'!L27</f>
        <v>0</v>
      </c>
      <c r="M95" s="83">
        <f>'2026'!M27</f>
        <v>0</v>
      </c>
    </row>
    <row r="96" spans="1:13" x14ac:dyDescent="0.2">
      <c r="A96" s="42" t="str">
        <f>RIGHT('2026'!$A$1,4)</f>
        <v>2026</v>
      </c>
      <c r="B96" s="42">
        <f>'2026'!$B$4</f>
        <v>0</v>
      </c>
      <c r="C96" s="74" t="str">
        <f>'2026'!$B$5</f>
        <v/>
      </c>
      <c r="D9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96" s="42" t="str">
        <f>IFERROR(INDEX(Hjælpeark!$G$1:$H$42,MATCH(F96,Hjælpeark!$G$1:$G$42,0),2),IF(LEFT(F96,5)="i alt","i alt",0))</f>
        <v>Videre- og efteruddannelse</v>
      </c>
      <c r="F96" s="42" t="str">
        <f>IF(H96=1,'2026'!A101,F21)</f>
        <v>Duelighedsbevis i sejlads for handelsskibe</v>
      </c>
      <c r="G96" s="42">
        <f t="shared" si="2"/>
        <v>0</v>
      </c>
      <c r="H96" s="42">
        <v>2</v>
      </c>
      <c r="I96" s="42">
        <f>'2026'!I28</f>
        <v>3</v>
      </c>
      <c r="J96" s="83">
        <f>'2026'!J28</f>
        <v>0</v>
      </c>
      <c r="K96" s="83">
        <f>'2026'!K28</f>
        <v>0</v>
      </c>
      <c r="L96" s="83">
        <f>'2026'!L28</f>
        <v>0</v>
      </c>
      <c r="M96" s="83">
        <f>'2026'!M28</f>
        <v>0</v>
      </c>
    </row>
    <row r="97" spans="1:13" x14ac:dyDescent="0.2">
      <c r="A97" s="42" t="str">
        <f>RIGHT('2026'!$A$1,4)</f>
        <v>2026</v>
      </c>
      <c r="B97" s="42">
        <f>'2026'!$B$4</f>
        <v>0</v>
      </c>
      <c r="C97" s="74" t="str">
        <f>'2026'!$B$5</f>
        <v/>
      </c>
      <c r="D9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97" s="42" t="str">
        <f>IFERROR(INDEX(Hjælpeark!$G$1:$H$42,MATCH(F97,Hjælpeark!$G$1:$G$42,0),2),IF(LEFT(F97,5)="i alt","i alt",0))</f>
        <v>Videre- og efteruddannelse</v>
      </c>
      <c r="F97" s="42" t="str">
        <f>IF(H97=1,'2026'!A102,F22)</f>
        <v>Duelighedsbevis i sejlads for handelsskibe (prøve)</v>
      </c>
      <c r="G97" s="42">
        <f t="shared" si="2"/>
        <v>0</v>
      </c>
      <c r="H97" s="42">
        <v>2</v>
      </c>
      <c r="I97" s="42">
        <f>'2026'!I29</f>
        <v>0.6</v>
      </c>
      <c r="J97" s="83">
        <f>'2026'!J29</f>
        <v>0</v>
      </c>
      <c r="K97" s="83">
        <f>'2026'!K29</f>
        <v>0</v>
      </c>
      <c r="L97" s="83">
        <f>'2026'!L29</f>
        <v>0</v>
      </c>
      <c r="M97" s="83">
        <f>'2026'!M29</f>
        <v>0</v>
      </c>
    </row>
    <row r="98" spans="1:13" x14ac:dyDescent="0.2">
      <c r="A98" s="42" t="str">
        <f>RIGHT('2026'!$A$1,4)</f>
        <v>2026</v>
      </c>
      <c r="B98" s="42">
        <f>'2026'!$B$4</f>
        <v>0</v>
      </c>
      <c r="C98" s="74" t="str">
        <f>'2026'!$B$5</f>
        <v/>
      </c>
      <c r="D9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98" s="42" t="str">
        <f>IFERROR(INDEX(Hjælpeark!$G$1:$H$42,MATCH(F98,Hjælpeark!$G$1:$G$42,0),2),IF(LEFT(F98,5)="i alt","i alt",0))</f>
        <v>Videre- og efteruddannelse</v>
      </c>
      <c r="F98" s="42" t="str">
        <f>IF(H98=1,'2026'!A103,F23)</f>
        <v>Duelighedsbevis i sejlads for fiskere</v>
      </c>
      <c r="G98" s="42">
        <f t="shared" si="2"/>
        <v>0</v>
      </c>
      <c r="H98" s="42">
        <v>2</v>
      </c>
      <c r="I98" s="42">
        <f>'2026'!I30</f>
        <v>3</v>
      </c>
      <c r="J98" s="83">
        <f>'2026'!J30</f>
        <v>0</v>
      </c>
      <c r="K98" s="83">
        <f>'2026'!K30</f>
        <v>0</v>
      </c>
      <c r="L98" s="83">
        <f>'2026'!L30</f>
        <v>0</v>
      </c>
      <c r="M98" s="83">
        <f>'2026'!M30</f>
        <v>0</v>
      </c>
    </row>
    <row r="99" spans="1:13" x14ac:dyDescent="0.2">
      <c r="A99" s="42" t="str">
        <f>RIGHT('2026'!$A$1,4)</f>
        <v>2026</v>
      </c>
      <c r="B99" s="42">
        <f>'2026'!$B$4</f>
        <v>0</v>
      </c>
      <c r="C99" s="74" t="str">
        <f>'2026'!$B$5</f>
        <v/>
      </c>
      <c r="D9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99" s="42" t="str">
        <f>IFERROR(INDEX(Hjælpeark!$G$1:$H$42,MATCH(F99,Hjælpeark!$G$1:$G$42,0),2),IF(LEFT(F99,5)="i alt","i alt",0))</f>
        <v>Videre- og efteruddannelse</v>
      </c>
      <c r="F99" s="42" t="str">
        <f>IF(H99=1,'2026'!A104,F24)</f>
        <v xml:space="preserve">Duelighedsbevis i motorpasning </v>
      </c>
      <c r="G99" s="42">
        <f t="shared" si="2"/>
        <v>0</v>
      </c>
      <c r="H99" s="42">
        <v>2</v>
      </c>
      <c r="I99" s="42">
        <f>'2026'!I31</f>
        <v>2</v>
      </c>
      <c r="J99" s="83">
        <f>'2026'!J31</f>
        <v>0</v>
      </c>
      <c r="K99" s="83">
        <f>'2026'!K31</f>
        <v>0</v>
      </c>
      <c r="L99" s="83">
        <f>'2026'!L31</f>
        <v>0</v>
      </c>
      <c r="M99" s="83">
        <f>'2026'!M31</f>
        <v>0</v>
      </c>
    </row>
    <row r="100" spans="1:13" x14ac:dyDescent="0.2">
      <c r="A100" s="42" t="str">
        <f>RIGHT('2026'!$A$1,4)</f>
        <v>2026</v>
      </c>
      <c r="B100" s="42">
        <f>'2026'!$B$4</f>
        <v>0</v>
      </c>
      <c r="C100" s="74" t="str">
        <f>'2026'!$B$5</f>
        <v/>
      </c>
      <c r="D10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00" s="42" t="str">
        <f>IFERROR(INDEX(Hjælpeark!$G$1:$H$42,MATCH(F100,Hjælpeark!$G$1:$G$42,0),2),IF(LEFT(F100,5)="i alt","i alt",0))</f>
        <v>Videre- og efteruddannelse</v>
      </c>
      <c r="F100" s="42" t="str">
        <f>IF(H100=1,'2026'!A105,F25)</f>
        <v>ROC (GMDSS )</v>
      </c>
      <c r="G100" s="42">
        <f t="shared" si="2"/>
        <v>0</v>
      </c>
      <c r="H100" s="42">
        <v>2</v>
      </c>
      <c r="I100" s="42">
        <f>'2026'!I32</f>
        <v>1</v>
      </c>
      <c r="J100" s="83">
        <f>'2026'!J32</f>
        <v>0</v>
      </c>
      <c r="K100" s="83">
        <f>'2026'!K32</f>
        <v>0</v>
      </c>
      <c r="L100" s="83">
        <f>'2026'!L32</f>
        <v>0</v>
      </c>
      <c r="M100" s="83">
        <f>'2026'!M32</f>
        <v>0</v>
      </c>
    </row>
    <row r="101" spans="1:13" x14ac:dyDescent="0.2">
      <c r="A101" s="42" t="str">
        <f>RIGHT('2026'!$A$1,4)</f>
        <v>2026</v>
      </c>
      <c r="B101" s="42">
        <f>'2026'!$B$4</f>
        <v>0</v>
      </c>
      <c r="C101" s="74" t="str">
        <f>'2026'!$B$5</f>
        <v/>
      </c>
      <c r="D10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01" s="42" t="str">
        <f>IFERROR(INDEX(Hjælpeark!$G$1:$H$42,MATCH(F101,Hjælpeark!$G$1:$G$42,0),2),IF(LEFT(F101,5)="i alt","i alt",0))</f>
        <v>Videre- og efteruddannelse</v>
      </c>
      <c r="F101" s="42" t="str">
        <f>IF(H101=1,'2026'!A106,F26)</f>
        <v>Skibskok (BEK nr 1305 af 05/12/2019)</v>
      </c>
      <c r="G101" s="42">
        <f t="shared" si="2"/>
        <v>0</v>
      </c>
      <c r="H101" s="42">
        <v>2</v>
      </c>
      <c r="I101" s="42">
        <f>'2026'!I33</f>
        <v>0.7</v>
      </c>
      <c r="J101" s="83">
        <f>'2026'!J33</f>
        <v>0</v>
      </c>
      <c r="K101" s="83">
        <f>'2026'!K33</f>
        <v>0</v>
      </c>
      <c r="L101" s="83">
        <f>'2026'!L33</f>
        <v>0</v>
      </c>
      <c r="M101" s="83">
        <f>'2026'!M33</f>
        <v>0</v>
      </c>
    </row>
    <row r="102" spans="1:13" x14ac:dyDescent="0.2">
      <c r="A102" s="42" t="str">
        <f>RIGHT('2026'!$A$1,4)</f>
        <v>2026</v>
      </c>
      <c r="B102" s="42">
        <f>'2026'!$B$4</f>
        <v>0</v>
      </c>
      <c r="C102" s="74" t="str">
        <f>'2026'!$B$5</f>
        <v/>
      </c>
      <c r="D10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02" s="42">
        <f>IFERROR(INDEX(Hjælpeark!$G$1:$H$42,MATCH(F102,Hjælpeark!$G$1:$G$42,0),2),IF(LEFT(F102,5)="i alt","i alt",0))</f>
        <v>0</v>
      </c>
      <c r="F102" s="42" t="str">
        <f>IF(H102=1,'2026'!A107,F27)</f>
        <v>Prøver</v>
      </c>
      <c r="G102" s="42">
        <f t="shared" si="2"/>
        <v>0</v>
      </c>
      <c r="H102" s="42">
        <v>2</v>
      </c>
      <c r="I102" s="42">
        <f>'2026'!I34</f>
        <v>0</v>
      </c>
      <c r="J102" s="83">
        <f>'2026'!J34</f>
        <v>0</v>
      </c>
      <c r="K102" s="83">
        <f>'2026'!K34</f>
        <v>0</v>
      </c>
      <c r="L102" s="83">
        <f>'2026'!L34</f>
        <v>0</v>
      </c>
      <c r="M102" s="83">
        <f>'2026'!M34</f>
        <v>0</v>
      </c>
    </row>
    <row r="103" spans="1:13" x14ac:dyDescent="0.2">
      <c r="A103" s="42" t="str">
        <f>RIGHT('2026'!$A$1,4)</f>
        <v>2026</v>
      </c>
      <c r="B103" s="42">
        <f>'2026'!$B$4</f>
        <v>0</v>
      </c>
      <c r="C103" s="74" t="str">
        <f>'2026'!$B$5</f>
        <v/>
      </c>
      <c r="D10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03" s="42" t="str">
        <f>IFERROR(INDEX(Hjælpeark!$G$1:$H$42,MATCH(F103,Hjælpeark!$G$1:$G$42,0),2),IF(LEFT(F103,5)="i alt","i alt",0))</f>
        <v>Prøve</v>
      </c>
      <c r="F103" s="42" t="str">
        <f>IF(H103=1,'2026'!A108,F28)</f>
        <v>Fornyelse af sønæringsbevis</v>
      </c>
      <c r="G103" s="42">
        <f t="shared" si="2"/>
        <v>0</v>
      </c>
      <c r="H103" s="42">
        <v>2</v>
      </c>
      <c r="I103" s="42">
        <f>'2026'!I35</f>
        <v>1.2</v>
      </c>
      <c r="J103" s="83">
        <f>'2026'!J35</f>
        <v>0</v>
      </c>
      <c r="K103" s="83">
        <f>'2026'!K35</f>
        <v>0</v>
      </c>
      <c r="L103" s="83">
        <f>'2026'!L35</f>
        <v>0</v>
      </c>
      <c r="M103" s="83">
        <f>'2026'!M35</f>
        <v>0</v>
      </c>
    </row>
    <row r="104" spans="1:13" x14ac:dyDescent="0.2">
      <c r="A104" s="42" t="str">
        <f>RIGHT('2026'!$A$1,4)</f>
        <v>2026</v>
      </c>
      <c r="B104" s="42">
        <f>'2026'!$B$4</f>
        <v>0</v>
      </c>
      <c r="C104" s="74" t="str">
        <f>'2026'!$B$5</f>
        <v/>
      </c>
      <c r="D10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04" s="42">
        <f>IFERROR(INDEX(Hjælpeark!$G$1:$H$42,MATCH(F104,Hjælpeark!$G$1:$G$42,0),2),IF(LEFT(F104,5)="i alt","i alt",0))</f>
        <v>0</v>
      </c>
      <c r="F104" s="42">
        <f>IF(H104=1,'2026'!A109,F29)</f>
        <v>0</v>
      </c>
      <c r="G104" s="42">
        <f t="shared" si="2"/>
        <v>0</v>
      </c>
      <c r="H104" s="42">
        <v>2</v>
      </c>
      <c r="I104" s="42">
        <f>'2026'!I36</f>
        <v>0</v>
      </c>
      <c r="J104" s="83"/>
      <c r="K104" s="83"/>
      <c r="L104" s="83"/>
      <c r="M104" s="83"/>
    </row>
    <row r="105" spans="1:13" x14ac:dyDescent="0.2">
      <c r="A105" s="42" t="str">
        <f>RIGHT('2026'!$A$1,4)</f>
        <v>2026</v>
      </c>
      <c r="B105" s="42">
        <f>'2026'!$B$4</f>
        <v>0</v>
      </c>
      <c r="C105" s="74" t="str">
        <f>'2026'!$B$5</f>
        <v/>
      </c>
      <c r="D10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05" s="42" t="str">
        <f>IFERROR(INDEX(Hjælpeark!$G$1:$H$42,MATCH(F105,Hjælpeark!$G$1:$G$42,0),2),IF(LEFT(F105,5)="i alt","i alt",0))</f>
        <v>Uddannelse</v>
      </c>
      <c r="F105" s="42" t="str">
        <f>IF(H105=1,'2026'!A110,F30)</f>
        <v>Grundlæggende maritime uddannelse (BEK nr 2311 af 08/12/2021)</v>
      </c>
      <c r="G105" s="42">
        <f t="shared" si="2"/>
        <v>0</v>
      </c>
      <c r="H105" s="42">
        <v>2</v>
      </c>
      <c r="I105" s="42">
        <f>'2026'!I37</f>
        <v>0</v>
      </c>
      <c r="J105" s="83">
        <f>'2026'!J37</f>
        <v>0</v>
      </c>
      <c r="K105" s="83">
        <f>'2026'!K37</f>
        <v>0</v>
      </c>
      <c r="L105" s="83">
        <f>'2026'!L37</f>
        <v>0</v>
      </c>
      <c r="M105" s="83">
        <f>'2026'!M37</f>
        <v>0</v>
      </c>
    </row>
    <row r="106" spans="1:13" x14ac:dyDescent="0.2">
      <c r="A106" s="42" t="str">
        <f>RIGHT('2026'!$A$1,4)</f>
        <v>2026</v>
      </c>
      <c r="B106" s="42">
        <f>'2026'!$B$4</f>
        <v>0</v>
      </c>
      <c r="C106" s="74" t="str">
        <f>'2026'!$B$5</f>
        <v/>
      </c>
      <c r="D10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06" s="42" t="str">
        <f>IFERROR(INDEX(Hjælpeark!$G$1:$H$42,MATCH(F106,Hjælpeark!$G$1:$G$42,0),2),IF(LEFT(F106,5)="i alt","i alt",0))</f>
        <v>Uddannelse</v>
      </c>
      <c r="F106" s="42" t="str">
        <f>IF(H106=1,'2026'!A111,F31)</f>
        <v xml:space="preserve">Indledende emner  </v>
      </c>
      <c r="G106" s="42">
        <f t="shared" si="2"/>
        <v>0</v>
      </c>
      <c r="H106" s="42">
        <v>2</v>
      </c>
      <c r="I106" s="42">
        <f>'2026'!I38</f>
        <v>20</v>
      </c>
      <c r="J106" s="83">
        <f>'2026'!J38</f>
        <v>0</v>
      </c>
      <c r="K106" s="83">
        <f>'2026'!K38</f>
        <v>0</v>
      </c>
      <c r="L106" s="83">
        <f>'2026'!L38</f>
        <v>0</v>
      </c>
      <c r="M106" s="83">
        <f>'2026'!M38</f>
        <v>0</v>
      </c>
    </row>
    <row r="107" spans="1:13" x14ac:dyDescent="0.2">
      <c r="A107" s="42" t="str">
        <f>RIGHT('2026'!$A$1,4)</f>
        <v>2026</v>
      </c>
      <c r="B107" s="42">
        <f>'2026'!$B$4</f>
        <v>0</v>
      </c>
      <c r="C107" s="74" t="str">
        <f>'2026'!$B$5</f>
        <v/>
      </c>
      <c r="D10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07" s="42" t="str">
        <f>IFERROR(INDEX(Hjælpeark!$G$1:$H$42,MATCH(F107,Hjælpeark!$G$1:$G$42,0),2),IF(LEFT(F107,5)="i alt","i alt",0))</f>
        <v>Uddannelse</v>
      </c>
      <c r="F107" s="42" t="str">
        <f>IF(H107=1,'2026'!A112,F32)</f>
        <v xml:space="preserve">Kystskipper    </v>
      </c>
      <c r="G107" s="42">
        <f t="shared" si="2"/>
        <v>0</v>
      </c>
      <c r="H107" s="42">
        <v>2</v>
      </c>
      <c r="I107" s="42">
        <f>'2026'!I39</f>
        <v>20</v>
      </c>
      <c r="J107" s="83">
        <f>'2026'!J39</f>
        <v>0</v>
      </c>
      <c r="K107" s="83">
        <f>'2026'!K39</f>
        <v>0</v>
      </c>
      <c r="L107" s="83">
        <f>'2026'!L39</f>
        <v>0</v>
      </c>
      <c r="M107" s="83">
        <f>'2026'!M39</f>
        <v>0</v>
      </c>
    </row>
    <row r="108" spans="1:13" x14ac:dyDescent="0.2">
      <c r="A108" s="42" t="str">
        <f>RIGHT('2026'!$A$1,4)</f>
        <v>2026</v>
      </c>
      <c r="B108" s="42">
        <f>'2026'!$B$4</f>
        <v>0</v>
      </c>
      <c r="C108" s="74" t="str">
        <f>'2026'!$B$5</f>
        <v/>
      </c>
      <c r="D10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08" s="42" t="str">
        <f>IFERROR(INDEX(Hjælpeark!$G$1:$H$42,MATCH(F108,Hjælpeark!$G$1:$G$42,0),2),IF(LEFT(F108,5)="i alt","i alt",0))</f>
        <v>Uddannelse</v>
      </c>
      <c r="F108" s="42" t="str">
        <f>IF(H108=1,'2026'!A113,F33)</f>
        <v xml:space="preserve">Kystskipper    </v>
      </c>
      <c r="G108" s="42">
        <f t="shared" si="2"/>
        <v>0</v>
      </c>
      <c r="H108" s="42">
        <v>2</v>
      </c>
      <c r="I108" s="42">
        <f>'2026'!I40</f>
        <v>0</v>
      </c>
      <c r="J108" s="83">
        <f>'2026'!J40</f>
        <v>0</v>
      </c>
      <c r="K108" s="83">
        <f>'2026'!K40</f>
        <v>0</v>
      </c>
      <c r="L108" s="83">
        <f>'2026'!L40</f>
        <v>0</v>
      </c>
      <c r="M108" s="83">
        <f>'2026'!M40</f>
        <v>0</v>
      </c>
    </row>
    <row r="109" spans="1:13" x14ac:dyDescent="0.2">
      <c r="A109" s="42" t="str">
        <f>RIGHT('2026'!$A$1,4)</f>
        <v>2026</v>
      </c>
      <c r="B109" s="42">
        <f>'2026'!$B$4</f>
        <v>0</v>
      </c>
      <c r="C109" s="74" t="str">
        <f>'2026'!$B$5</f>
        <v/>
      </c>
      <c r="D10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09" s="42">
        <f>IFERROR(INDEX(Hjælpeark!$G$1:$H$42,MATCH(F109,Hjælpeark!$G$1:$G$42,0),2),IF(LEFT(F109,5)="i alt","i alt",0))</f>
        <v>0</v>
      </c>
      <c r="F109" s="42">
        <f>IF(H109=1,'2026'!A114,F34)</f>
        <v>0</v>
      </c>
      <c r="G109" s="42">
        <f t="shared" si="2"/>
        <v>0</v>
      </c>
      <c r="H109" s="42">
        <v>2</v>
      </c>
      <c r="I109" s="42">
        <f>'2026'!I41</f>
        <v>0</v>
      </c>
      <c r="J109" s="83"/>
      <c r="K109" s="83"/>
      <c r="L109" s="83"/>
      <c r="M109" s="83"/>
    </row>
    <row r="110" spans="1:13" x14ac:dyDescent="0.2">
      <c r="A110" s="42" t="str">
        <f>RIGHT('2026'!$A$1,4)</f>
        <v>2026</v>
      </c>
      <c r="B110" s="42">
        <f>'2026'!$B$4</f>
        <v>0</v>
      </c>
      <c r="C110" s="74" t="str">
        <f>'2026'!$B$5</f>
        <v/>
      </c>
      <c r="D11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10" s="42" t="str">
        <f>IFERROR(INDEX(Hjælpeark!$G$1:$H$42,MATCH(F110,Hjælpeark!$G$1:$G$42,0),2),IF(LEFT(F110,5)="i alt","i alt",0))</f>
        <v>Uddannelse</v>
      </c>
      <c r="F110" s="42" t="str">
        <f>IF(H110=1,'2026'!A115,F35)</f>
        <v xml:space="preserve">Skibsassistentuddannelselsen  </v>
      </c>
      <c r="G110" s="42">
        <f t="shared" si="2"/>
        <v>0</v>
      </c>
      <c r="H110" s="42">
        <v>2</v>
      </c>
      <c r="I110" s="42">
        <f>'2026'!I42</f>
        <v>20</v>
      </c>
      <c r="J110" s="83">
        <f>'2026'!J42</f>
        <v>0</v>
      </c>
      <c r="K110" s="83">
        <f>'2026'!K42</f>
        <v>0</v>
      </c>
      <c r="L110" s="83">
        <f>'2026'!L42</f>
        <v>0</v>
      </c>
      <c r="M110" s="83">
        <f>'2026'!M42</f>
        <v>0</v>
      </c>
    </row>
    <row r="111" spans="1:13" x14ac:dyDescent="0.2">
      <c r="A111" s="42" t="str">
        <f>RIGHT('2026'!$A$1,4)</f>
        <v>2026</v>
      </c>
      <c r="B111" s="42">
        <f>'2026'!$B$4</f>
        <v>0</v>
      </c>
      <c r="C111" s="74" t="str">
        <f>'2026'!$B$5</f>
        <v/>
      </c>
      <c r="D11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11" s="42" t="str">
        <f>IFERROR(INDEX(Hjælpeark!$G$1:$H$42,MATCH(F111,Hjælpeark!$G$1:$G$42,0),2),IF(LEFT(F111,5)="i alt","i alt",0))</f>
        <v>Uddannelse</v>
      </c>
      <c r="F111" s="42" t="str">
        <f>IF(H111=1,'2026'!A116,F36)</f>
        <v xml:space="preserve">Skibsassistentuddannelselsen  </v>
      </c>
      <c r="G111" s="42">
        <f t="shared" si="2"/>
        <v>0</v>
      </c>
      <c r="H111" s="42">
        <v>2</v>
      </c>
      <c r="I111" s="42">
        <f>'2026'!I43</f>
        <v>10</v>
      </c>
      <c r="J111" s="83">
        <f>'2026'!J43</f>
        <v>0</v>
      </c>
      <c r="K111" s="83">
        <f>'2026'!K43</f>
        <v>0</v>
      </c>
      <c r="L111" s="83">
        <f>'2026'!L43</f>
        <v>0</v>
      </c>
      <c r="M111" s="83">
        <f>'2026'!M43</f>
        <v>0</v>
      </c>
    </row>
    <row r="112" spans="1:13" x14ac:dyDescent="0.2">
      <c r="A112" s="42" t="str">
        <f>RIGHT('2026'!$A$1,4)</f>
        <v>2026</v>
      </c>
      <c r="B112" s="42">
        <f>'2026'!$B$4</f>
        <v>0</v>
      </c>
      <c r="C112" s="74" t="str">
        <f>'2026'!$B$5</f>
        <v/>
      </c>
      <c r="D11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12" s="42">
        <f>IFERROR(INDEX(Hjælpeark!$G$1:$H$42,MATCH(F112,Hjælpeark!$G$1:$G$42,0),2),IF(LEFT(F112,5)="i alt","i alt",0))</f>
        <v>0</v>
      </c>
      <c r="F112" s="42">
        <f>IF(H112=1,'2026'!A117,F37)</f>
        <v>0</v>
      </c>
      <c r="G112" s="42">
        <f t="shared" si="2"/>
        <v>0</v>
      </c>
      <c r="H112" s="42">
        <v>2</v>
      </c>
      <c r="I112" s="42">
        <f>'2026'!I44</f>
        <v>0</v>
      </c>
      <c r="J112" s="83"/>
      <c r="K112" s="83"/>
      <c r="L112" s="83"/>
      <c r="M112" s="83"/>
    </row>
    <row r="113" spans="1:13" x14ac:dyDescent="0.2">
      <c r="A113" s="42" t="str">
        <f>RIGHT('2026'!$A$1,4)</f>
        <v>2026</v>
      </c>
      <c r="B113" s="42">
        <f>'2026'!$B$4</f>
        <v>0</v>
      </c>
      <c r="C113" s="74" t="str">
        <f>'2026'!$B$5</f>
        <v/>
      </c>
      <c r="D11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13" s="42" t="str">
        <f>IFERROR(INDEX(Hjælpeark!$G$1:$H$42,MATCH(F113,Hjælpeark!$G$1:$G$42,0),2),IF(LEFT(F113,5)="i alt","i alt",0))</f>
        <v>Uddannelse</v>
      </c>
      <c r="F113" s="42" t="str">
        <f>IF(H113=1,'2026'!A118,F38)</f>
        <v>HF-Søfart</v>
      </c>
      <c r="G113" s="42" t="str">
        <f t="shared" si="2"/>
        <v>1</v>
      </c>
      <c r="H113" s="42">
        <v>2</v>
      </c>
      <c r="I113" s="42">
        <f>'2026'!I45</f>
        <v>6.7</v>
      </c>
      <c r="J113" s="83">
        <f>'2026'!J45</f>
        <v>0</v>
      </c>
      <c r="K113" s="83">
        <f>'2026'!K45</f>
        <v>0</v>
      </c>
      <c r="L113" s="83">
        <f>'2026'!L45</f>
        <v>0</v>
      </c>
      <c r="M113" s="83">
        <f>'2026'!M45</f>
        <v>0</v>
      </c>
    </row>
    <row r="114" spans="1:13" x14ac:dyDescent="0.2">
      <c r="A114" s="42" t="str">
        <f>RIGHT('2026'!$A$1,4)</f>
        <v>2026</v>
      </c>
      <c r="B114" s="42">
        <f>'2026'!$B$4</f>
        <v>0</v>
      </c>
      <c r="C114" s="74" t="str">
        <f>'2026'!$B$5</f>
        <v/>
      </c>
      <c r="D11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14" s="42" t="str">
        <f>IFERROR(INDEX(Hjælpeark!$G$1:$H$42,MATCH(F114,Hjælpeark!$G$1:$G$42,0),2),IF(LEFT(F114,5)="i alt","i alt",0))</f>
        <v>Uddannelse</v>
      </c>
      <c r="F114" s="42" t="str">
        <f>IF(H114=1,'2026'!A119,F39)</f>
        <v>HF-Søfart</v>
      </c>
      <c r="G114" s="42" t="str">
        <f t="shared" si="2"/>
        <v>2</v>
      </c>
      <c r="H114" s="42">
        <v>2</v>
      </c>
      <c r="I114" s="42">
        <f>'2026'!I46</f>
        <v>6.7</v>
      </c>
      <c r="J114" s="83">
        <f>'2026'!J46</f>
        <v>0</v>
      </c>
      <c r="K114" s="83">
        <f>'2026'!K46</f>
        <v>0</v>
      </c>
      <c r="L114" s="83">
        <f>'2026'!L46</f>
        <v>0</v>
      </c>
      <c r="M114" s="83">
        <f>'2026'!M46</f>
        <v>0</v>
      </c>
    </row>
    <row r="115" spans="1:13" x14ac:dyDescent="0.2">
      <c r="A115" s="42" t="str">
        <f>RIGHT('2026'!$A$1,4)</f>
        <v>2026</v>
      </c>
      <c r="B115" s="42">
        <f>'2026'!$B$4</f>
        <v>0</v>
      </c>
      <c r="C115" s="74" t="str">
        <f>'2026'!$B$5</f>
        <v/>
      </c>
      <c r="D11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15" s="42" t="str">
        <f>IFERROR(INDEX(Hjælpeark!$G$1:$H$42,MATCH(F115,Hjælpeark!$G$1:$G$42,0),2),IF(LEFT(F115,5)="i alt","i alt",0))</f>
        <v>Uddannelse</v>
      </c>
      <c r="F115" s="42" t="str">
        <f>IF(H115=1,'2026'!A120,F40)</f>
        <v>HF-Søfart</v>
      </c>
      <c r="G115" s="42" t="str">
        <f t="shared" si="2"/>
        <v>3</v>
      </c>
      <c r="H115" s="42">
        <v>2</v>
      </c>
      <c r="I115" s="42">
        <f>'2026'!I47</f>
        <v>6.7</v>
      </c>
      <c r="J115" s="83">
        <f>'2026'!J47</f>
        <v>0</v>
      </c>
      <c r="K115" s="83">
        <f>'2026'!K47</f>
        <v>0</v>
      </c>
      <c r="L115" s="83">
        <f>'2026'!L47</f>
        <v>0</v>
      </c>
      <c r="M115" s="83">
        <f>'2026'!M47</f>
        <v>0</v>
      </c>
    </row>
    <row r="116" spans="1:13" x14ac:dyDescent="0.2">
      <c r="A116" s="42" t="str">
        <f>RIGHT('2026'!$A$1,4)</f>
        <v>2026</v>
      </c>
      <c r="B116" s="42">
        <f>'2026'!$B$4</f>
        <v>0</v>
      </c>
      <c r="C116" s="74" t="str">
        <f>'2026'!$B$5</f>
        <v/>
      </c>
      <c r="D11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16" s="42" t="str">
        <f>IFERROR(INDEX(Hjælpeark!$G$1:$H$42,MATCH(F116,Hjælpeark!$G$1:$G$42,0),2),IF(LEFT(F116,5)="i alt","i alt",0))</f>
        <v>Uddannelse</v>
      </c>
      <c r="F116" s="42" t="str">
        <f>IF(H116=1,'2026'!A121,F41)</f>
        <v>Maritim student/STX</v>
      </c>
      <c r="G116" s="42" t="str">
        <f t="shared" si="2"/>
        <v>1</v>
      </c>
      <c r="H116" s="42">
        <v>2</v>
      </c>
      <c r="I116" s="42">
        <f>'2026'!I48</f>
        <v>6.7</v>
      </c>
      <c r="J116" s="83">
        <f>'2026'!J48</f>
        <v>0</v>
      </c>
      <c r="K116" s="83">
        <f>'2026'!K48</f>
        <v>0</v>
      </c>
      <c r="L116" s="83">
        <f>'2026'!L48</f>
        <v>0</v>
      </c>
      <c r="M116" s="83">
        <f>'2026'!M48</f>
        <v>0</v>
      </c>
    </row>
    <row r="117" spans="1:13" x14ac:dyDescent="0.2">
      <c r="A117" s="42" t="str">
        <f>RIGHT('2026'!$A$1,4)</f>
        <v>2026</v>
      </c>
      <c r="B117" s="42">
        <f>'2026'!$B$4</f>
        <v>0</v>
      </c>
      <c r="C117" s="74" t="str">
        <f>'2026'!$B$5</f>
        <v/>
      </c>
      <c r="D11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17" s="42" t="str">
        <f>IFERROR(INDEX(Hjælpeark!$G$1:$H$42,MATCH(F117,Hjælpeark!$G$1:$G$42,0),2),IF(LEFT(F117,5)="i alt","i alt",0))</f>
        <v>Uddannelse</v>
      </c>
      <c r="F117" s="42" t="str">
        <f>IF(H117=1,'2026'!A122,F42)</f>
        <v>Maritim student/STX</v>
      </c>
      <c r="G117" s="42" t="str">
        <f t="shared" si="2"/>
        <v>2</v>
      </c>
      <c r="H117" s="42">
        <v>2</v>
      </c>
      <c r="I117" s="42">
        <f>'2026'!I49</f>
        <v>6.7</v>
      </c>
      <c r="J117" s="83">
        <f>'2026'!J49</f>
        <v>0</v>
      </c>
      <c r="K117" s="83">
        <f>'2026'!K49</f>
        <v>0</v>
      </c>
      <c r="L117" s="83">
        <f>'2026'!L49</f>
        <v>0</v>
      </c>
      <c r="M117" s="83">
        <f>'2026'!M49</f>
        <v>0</v>
      </c>
    </row>
    <row r="118" spans="1:13" x14ac:dyDescent="0.2">
      <c r="A118" s="42" t="str">
        <f>RIGHT('2026'!$A$1,4)</f>
        <v>2026</v>
      </c>
      <c r="B118" s="42">
        <f>'2026'!$B$4</f>
        <v>0</v>
      </c>
      <c r="C118" s="74" t="str">
        <f>'2026'!$B$5</f>
        <v/>
      </c>
      <c r="D11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18" s="42" t="str">
        <f>IFERROR(INDEX(Hjælpeark!$G$1:$H$42,MATCH(F118,Hjælpeark!$G$1:$G$42,0),2),IF(LEFT(F118,5)="i alt","i alt",0))</f>
        <v>Uddannelse</v>
      </c>
      <c r="F118" s="42" t="str">
        <f>IF(H118=1,'2026'!A123,F43)</f>
        <v>Maritim student/STX</v>
      </c>
      <c r="G118" s="42" t="str">
        <f t="shared" si="2"/>
        <v>3</v>
      </c>
      <c r="H118" s="42">
        <v>2</v>
      </c>
      <c r="I118" s="42">
        <f>'2026'!I50</f>
        <v>6.7</v>
      </c>
      <c r="J118" s="83">
        <f>'2026'!J50</f>
        <v>0</v>
      </c>
      <c r="K118" s="83">
        <f>'2026'!K50</f>
        <v>0</v>
      </c>
      <c r="L118" s="83">
        <f>'2026'!L50</f>
        <v>0</v>
      </c>
      <c r="M118" s="83">
        <f>'2026'!M50</f>
        <v>0</v>
      </c>
    </row>
    <row r="119" spans="1:13" x14ac:dyDescent="0.2">
      <c r="A119" s="42" t="str">
        <f>RIGHT('2026'!$A$1,4)</f>
        <v>2026</v>
      </c>
      <c r="B119" s="42">
        <f>'2026'!$B$4</f>
        <v>0</v>
      </c>
      <c r="C119" s="74" t="str">
        <f>'2026'!$B$5</f>
        <v/>
      </c>
      <c r="D11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19" s="42">
        <f>IFERROR(INDEX(Hjælpeark!$G$1:$H$42,MATCH(F119,Hjælpeark!$G$1:$G$42,0),2),IF(LEFT(F119,5)="i alt","i alt",0))</f>
        <v>0</v>
      </c>
      <c r="F119" s="42">
        <f>IF(H119=1,'2026'!A124,F44)</f>
        <v>0</v>
      </c>
      <c r="G119" s="42">
        <f t="shared" si="2"/>
        <v>0</v>
      </c>
      <c r="H119" s="42">
        <v>2</v>
      </c>
      <c r="I119" s="42">
        <f>'2026'!I51</f>
        <v>0</v>
      </c>
      <c r="J119" s="83">
        <f>'2026'!J51</f>
        <v>0</v>
      </c>
      <c r="K119" s="83">
        <f>'2026'!K51</f>
        <v>0</v>
      </c>
      <c r="L119" s="83">
        <f>'2026'!L51</f>
        <v>0</v>
      </c>
      <c r="M119" s="83">
        <f>'2026'!M51</f>
        <v>0</v>
      </c>
    </row>
    <row r="120" spans="1:13" x14ac:dyDescent="0.2">
      <c r="A120" s="42" t="str">
        <f>RIGHT('2026'!$A$1,4)</f>
        <v>2026</v>
      </c>
      <c r="B120" s="42">
        <f>'2026'!$B$4</f>
        <v>0</v>
      </c>
      <c r="C120" s="74" t="str">
        <f>'2026'!$B$5</f>
        <v/>
      </c>
      <c r="D12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20" s="42" t="str">
        <f>IFERROR(INDEX(Hjælpeark!$G$1:$H$42,MATCH(F120,Hjælpeark!$G$1:$G$42,0),2),IF(LEFT(F120,5)="i alt","i alt",0))</f>
        <v>i alt</v>
      </c>
      <c r="F120" s="42" t="str">
        <f>IF(H120=1,'2026'!A125,F45)</f>
        <v>I alt uddannelser</v>
      </c>
      <c r="G120" s="42">
        <f t="shared" si="2"/>
        <v>0</v>
      </c>
      <c r="H120" s="42">
        <v>2</v>
      </c>
      <c r="I120" s="42">
        <f>'2026'!I52</f>
        <v>0</v>
      </c>
      <c r="J120" s="83">
        <f>'2026'!J52</f>
        <v>0</v>
      </c>
      <c r="K120" s="83">
        <f>'2026'!K52</f>
        <v>0</v>
      </c>
      <c r="L120" s="83">
        <f>'2026'!L52</f>
        <v>0</v>
      </c>
      <c r="M120" s="83">
        <f>'2026'!M52</f>
        <v>0</v>
      </c>
    </row>
    <row r="121" spans="1:13" x14ac:dyDescent="0.2">
      <c r="A121" s="42" t="str">
        <f>RIGHT('2026'!$A$1,4)</f>
        <v>2026</v>
      </c>
      <c r="B121" s="42">
        <f>'2026'!$B$4</f>
        <v>0</v>
      </c>
      <c r="C121" s="74" t="str">
        <f>'2026'!$B$5</f>
        <v/>
      </c>
      <c r="D12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21" s="42">
        <f>IFERROR(INDEX(Hjælpeark!$G$1:$H$42,MATCH(F121,Hjælpeark!$G$1:$G$42,0),2),IF(LEFT(F121,5)="i alt","i alt",0))</f>
        <v>0</v>
      </c>
      <c r="F121" s="42">
        <f>IF(H121=1,'2026'!A126,F46)</f>
        <v>0</v>
      </c>
      <c r="G121" s="42">
        <f t="shared" si="2"/>
        <v>0</v>
      </c>
      <c r="H121" s="42">
        <v>2</v>
      </c>
      <c r="I121" s="42">
        <f>'2026'!I53</f>
        <v>0</v>
      </c>
      <c r="J121" s="83"/>
      <c r="K121" s="83"/>
      <c r="L121" s="83"/>
      <c r="M121" s="83"/>
    </row>
    <row r="122" spans="1:13" x14ac:dyDescent="0.2">
      <c r="A122" s="42" t="str">
        <f>RIGHT('2026'!$A$1,4)</f>
        <v>2026</v>
      </c>
      <c r="B122" s="42">
        <f>'2026'!$B$4</f>
        <v>0</v>
      </c>
      <c r="C122" s="74" t="str">
        <f>'2026'!$B$5</f>
        <v/>
      </c>
      <c r="D12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22" s="42">
        <f>IFERROR(INDEX(Hjælpeark!$G$1:$H$42,MATCH(F122,Hjælpeark!$G$1:$G$42,0),2),IF(LEFT(F122,5)="i alt","i alt",0))</f>
        <v>0</v>
      </c>
      <c r="F122" s="42" t="str">
        <f>IF(H122=1,'2026'!A127,F47)</f>
        <v>Ophold på kost og logi-afdelinger</v>
      </c>
      <c r="G122" s="42">
        <f t="shared" si="2"/>
        <v>0</v>
      </c>
      <c r="H122" s="42">
        <v>2</v>
      </c>
      <c r="I122" s="42">
        <f>'2026'!I54</f>
        <v>0</v>
      </c>
      <c r="J122" s="83"/>
      <c r="K122" s="83"/>
      <c r="L122" s="83"/>
      <c r="M122" s="83"/>
    </row>
    <row r="123" spans="1:13" x14ac:dyDescent="0.2">
      <c r="A123" s="42" t="str">
        <f>RIGHT('2026'!$A$1,4)</f>
        <v>2026</v>
      </c>
      <c r="B123" s="42">
        <f>'2026'!$B$4</f>
        <v>0</v>
      </c>
      <c r="C123" s="74" t="str">
        <f>'2026'!$B$5</f>
        <v/>
      </c>
      <c r="D12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23" s="42" t="str">
        <f>IFERROR(INDEX(Hjælpeark!$G$1:$H$42,MATCH(F123,Hjælpeark!$G$1:$G$42,0),2),IF(LEFT(F123,5)="i alt","i alt",0))</f>
        <v>Kost og logi</v>
      </c>
      <c r="F123" s="42" t="str">
        <f>IF(H123=1,'2026'!A128,F48)</f>
        <v>Grundlæggende maritime uddannelse - indledende emner</v>
      </c>
      <c r="G123" s="42">
        <f t="shared" si="2"/>
        <v>0</v>
      </c>
      <c r="H123" s="42">
        <v>2</v>
      </c>
      <c r="I123" s="42">
        <f>'2026'!I55</f>
        <v>0</v>
      </c>
      <c r="J123" s="83"/>
      <c r="K123" s="83"/>
      <c r="L123" s="83"/>
      <c r="M123" s="83">
        <f>'2026'!M55</f>
        <v>0</v>
      </c>
    </row>
    <row r="124" spans="1:13" x14ac:dyDescent="0.2">
      <c r="A124" s="42" t="str">
        <f>RIGHT('2026'!$A$1,4)</f>
        <v>2026</v>
      </c>
      <c r="B124" s="42">
        <f>'2026'!$B$4</f>
        <v>0</v>
      </c>
      <c r="C124" s="74" t="str">
        <f>'2026'!$B$5</f>
        <v/>
      </c>
      <c r="D12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24" s="42" t="str">
        <f>IFERROR(INDEX(Hjælpeark!$G$1:$H$42,MATCH(F124,Hjælpeark!$G$1:$G$42,0),2),IF(LEFT(F124,5)="i alt","i alt",0))</f>
        <v>Kost og logi</v>
      </c>
      <c r="F124" s="42" t="str">
        <f>IF(H124=1,'2026'!A129,F49)</f>
        <v>Grundlæggende maritime uddannelse - indledende emner med gratis ophold</v>
      </c>
      <c r="G124" s="42">
        <f t="shared" si="2"/>
        <v>0</v>
      </c>
      <c r="H124" s="42">
        <v>2</v>
      </c>
      <c r="I124" s="42">
        <f>'2026'!I56</f>
        <v>0</v>
      </c>
      <c r="J124" s="83"/>
      <c r="K124" s="83"/>
      <c r="L124" s="83"/>
      <c r="M124" s="83">
        <f>'2026'!M56</f>
        <v>0</v>
      </c>
    </row>
    <row r="125" spans="1:13" x14ac:dyDescent="0.2">
      <c r="A125" s="42" t="str">
        <f>RIGHT('2026'!$A$1,4)</f>
        <v>2026</v>
      </c>
      <c r="B125" s="42">
        <f>'2026'!$B$4</f>
        <v>0</v>
      </c>
      <c r="C125" s="74" t="str">
        <f>'2026'!$B$5</f>
        <v/>
      </c>
      <c r="D12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25" s="42" t="str">
        <f>IFERROR(INDEX(Hjælpeark!$G$1:$H$42,MATCH(F125,Hjælpeark!$G$1:$G$42,0),2),IF(LEFT(F125,5)="i alt","i alt",0))</f>
        <v>Kost og logi</v>
      </c>
      <c r="F125" s="42" t="str">
        <f>IF(H125=1,'2026'!A130,F50)</f>
        <v>Skibsassistentuddannelsen - afsluttende emner</v>
      </c>
      <c r="G125" s="42">
        <f t="shared" si="2"/>
        <v>0</v>
      </c>
      <c r="H125" s="42">
        <v>2</v>
      </c>
      <c r="I125" s="42">
        <f>'2026'!I57</f>
        <v>0</v>
      </c>
      <c r="J125" s="83"/>
      <c r="K125" s="83"/>
      <c r="L125" s="83"/>
      <c r="M125" s="83">
        <f>'2026'!M57</f>
        <v>0</v>
      </c>
    </row>
    <row r="126" spans="1:13" x14ac:dyDescent="0.2">
      <c r="A126" s="42" t="str">
        <f>RIGHT('2026'!$A$1,4)</f>
        <v>2026</v>
      </c>
      <c r="B126" s="42">
        <f>'2026'!$B$4</f>
        <v>0</v>
      </c>
      <c r="C126" s="74" t="str">
        <f>'2026'!$B$5</f>
        <v/>
      </c>
      <c r="D12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26" s="42" t="str">
        <f>IFERROR(INDEX(Hjælpeark!$G$1:$H$42,MATCH(F126,Hjælpeark!$G$1:$G$42,0),2),IF(LEFT(F126,5)="i alt","i alt",0))</f>
        <v>Kost og logi</v>
      </c>
      <c r="F126" s="42" t="str">
        <f>IF(H126=1,'2026'!A131,F51)</f>
        <v>Skibsassistentuddannelsen - afsluttende emner med gratis ophold</v>
      </c>
      <c r="G126" s="42">
        <f t="shared" si="2"/>
        <v>0</v>
      </c>
      <c r="H126" s="42">
        <v>2</v>
      </c>
      <c r="I126" s="42">
        <f>'2026'!I58</f>
        <v>0</v>
      </c>
      <c r="J126" s="83"/>
      <c r="K126" s="83"/>
      <c r="L126" s="83"/>
      <c r="M126" s="83">
        <f>'2026'!M58</f>
        <v>0</v>
      </c>
    </row>
    <row r="127" spans="1:13" x14ac:dyDescent="0.2">
      <c r="A127" s="42" t="str">
        <f>RIGHT('2026'!$A$1,4)</f>
        <v>2026</v>
      </c>
      <c r="B127" s="42">
        <f>'2026'!$B$4</f>
        <v>0</v>
      </c>
      <c r="C127" s="74" t="str">
        <f>'2026'!$B$5</f>
        <v/>
      </c>
      <c r="D12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27" s="42" t="str">
        <f>IFERROR(INDEX(Hjælpeark!$G$1:$H$42,MATCH(F127,Hjælpeark!$G$1:$G$42,0),2),IF(LEFT(F127,5)="i alt","i alt",0))</f>
        <v>Kost og logi</v>
      </c>
      <c r="F127" s="42" t="str">
        <f>IF(H127=1,'2026'!A132,F52)</f>
        <v>Skibsassistentuddannelsen for faglærte</v>
      </c>
      <c r="G127" s="42">
        <f t="shared" si="2"/>
        <v>0</v>
      </c>
      <c r="H127" s="42">
        <v>2</v>
      </c>
      <c r="I127" s="42">
        <f>'2026'!I59</f>
        <v>0</v>
      </c>
      <c r="J127" s="83"/>
      <c r="K127" s="83"/>
      <c r="L127" s="83"/>
      <c r="M127" s="83">
        <f>'2026'!M59</f>
        <v>0</v>
      </c>
    </row>
    <row r="128" spans="1:13" x14ac:dyDescent="0.2">
      <c r="A128" s="42" t="str">
        <f>RIGHT('2026'!$A$1,4)</f>
        <v>2026</v>
      </c>
      <c r="B128" s="42">
        <f>'2026'!$B$4</f>
        <v>0</v>
      </c>
      <c r="C128" s="74" t="str">
        <f>'2026'!$B$5</f>
        <v/>
      </c>
      <c r="D12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28" s="42" t="str">
        <f>IFERROR(INDEX(Hjælpeark!$G$1:$H$42,MATCH(F128,Hjælpeark!$G$1:$G$42,0),2),IF(LEFT(F128,5)="i alt","i alt",0))</f>
        <v>Kost og logi</v>
      </c>
      <c r="F128" s="42" t="str">
        <f>IF(H128=1,'2026'!A133,F53)</f>
        <v>Skibsassistentuddannelsen for faglærte med gratis ophold</v>
      </c>
      <c r="G128" s="42">
        <f t="shared" si="2"/>
        <v>0</v>
      </c>
      <c r="H128" s="42">
        <v>2</v>
      </c>
      <c r="I128" s="42">
        <f>'2026'!I60</f>
        <v>0</v>
      </c>
      <c r="J128" s="83"/>
      <c r="K128" s="83"/>
      <c r="L128" s="83"/>
      <c r="M128" s="83">
        <f>'2026'!M60</f>
        <v>0</v>
      </c>
    </row>
    <row r="129" spans="1:13" x14ac:dyDescent="0.2">
      <c r="A129" s="42" t="str">
        <f>RIGHT('2026'!$A$1,4)</f>
        <v>2026</v>
      </c>
      <c r="B129" s="42">
        <f>'2026'!$B$4</f>
        <v>0</v>
      </c>
      <c r="C129" s="74" t="str">
        <f>'2026'!$B$5</f>
        <v/>
      </c>
      <c r="D12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29" s="42" t="str">
        <f>IFERROR(INDEX(Hjælpeark!$G$1:$H$42,MATCH(F129,Hjælpeark!$G$1:$G$42,0),2),IF(LEFT(F129,5)="i alt","i alt",0))</f>
        <v>Kost og logi</v>
      </c>
      <c r="F129" s="42" t="str">
        <f>IF(H129=1,'2026'!A134,F54)</f>
        <v>Efteruddannelse efter lov om maritime uddannelser</v>
      </c>
      <c r="G129" s="42">
        <f t="shared" si="2"/>
        <v>0</v>
      </c>
      <c r="H129" s="42">
        <v>2</v>
      </c>
      <c r="I129" s="42">
        <f>'2026'!I61</f>
        <v>0</v>
      </c>
      <c r="J129" s="83"/>
      <c r="K129" s="83"/>
      <c r="L129" s="83"/>
      <c r="M129" s="83">
        <f>'2026'!M61</f>
        <v>0</v>
      </c>
    </row>
    <row r="130" spans="1:13" x14ac:dyDescent="0.2">
      <c r="A130" s="42" t="str">
        <f>RIGHT('2026'!$A$1,4)</f>
        <v>2026</v>
      </c>
      <c r="B130" s="42">
        <f>'2026'!$B$4</f>
        <v>0</v>
      </c>
      <c r="C130" s="74" t="str">
        <f>'2026'!$B$5</f>
        <v/>
      </c>
      <c r="D13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30" s="42" t="str">
        <f>IFERROR(INDEX(Hjælpeark!$G$1:$H$42,MATCH(F130,Hjælpeark!$G$1:$G$42,0),2),IF(LEFT(F130,5)="i alt","i alt",0))</f>
        <v>Kost og logi</v>
      </c>
      <c r="F130" s="42" t="str">
        <f>IF(H130=1,'2026'!A135,F55)</f>
        <v>Efteruddannelse efter lov om maritime uddannelser med gratis ophold</v>
      </c>
      <c r="G130" s="42">
        <f t="shared" si="2"/>
        <v>0</v>
      </c>
      <c r="H130" s="42">
        <v>2</v>
      </c>
      <c r="I130" s="42">
        <f>'2026'!I62</f>
        <v>0</v>
      </c>
      <c r="J130" s="83"/>
      <c r="K130" s="83"/>
      <c r="L130" s="83"/>
      <c r="M130" s="83">
        <f>'2026'!M62</f>
        <v>0</v>
      </c>
    </row>
    <row r="131" spans="1:13" x14ac:dyDescent="0.2">
      <c r="A131" s="42" t="str">
        <f>RIGHT('2026'!$A$1,4)</f>
        <v>2026</v>
      </c>
      <c r="B131" s="42">
        <f>'2026'!$B$4</f>
        <v>0</v>
      </c>
      <c r="C131" s="74" t="str">
        <f>'2026'!$B$5</f>
        <v/>
      </c>
      <c r="D13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31" s="42" t="str">
        <f>IFERROR(INDEX(Hjælpeark!$G$1:$H$42,MATCH(F131,Hjælpeark!$G$1:$G$42,0),2),IF(LEFT(F131,5)="i alt","i alt",0))</f>
        <v>Kost og logi</v>
      </c>
      <c r="F131" s="42" t="str">
        <f>IF(H131=1,'2026'!A136,F56)</f>
        <v>HF søfart</v>
      </c>
      <c r="G131" s="42">
        <f t="shared" si="2"/>
        <v>0</v>
      </c>
      <c r="H131" s="42">
        <v>2</v>
      </c>
      <c r="I131" s="42">
        <f>'2026'!I63</f>
        <v>0</v>
      </c>
      <c r="J131" s="83"/>
      <c r="K131" s="83"/>
      <c r="L131" s="83"/>
      <c r="M131" s="83">
        <f>'2026'!M63</f>
        <v>0</v>
      </c>
    </row>
    <row r="132" spans="1:13" x14ac:dyDescent="0.2">
      <c r="A132" s="42" t="str">
        <f>RIGHT('2026'!$A$1,4)</f>
        <v>2026</v>
      </c>
      <c r="B132" s="42">
        <f>'2026'!$B$4</f>
        <v>0</v>
      </c>
      <c r="C132" s="74" t="str">
        <f>'2026'!$B$5</f>
        <v/>
      </c>
      <c r="D13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32" s="42" t="str">
        <f>IFERROR(INDEX(Hjælpeark!$G$1:$H$42,MATCH(F132,Hjælpeark!$G$1:$G$42,0),2),IF(LEFT(F132,5)="i alt","i alt",0))</f>
        <v>Kost og logi</v>
      </c>
      <c r="F132" s="42" t="str">
        <f>IF(H132=1,'2026'!A137,F57)</f>
        <v>HF søfart med gratis ophold</v>
      </c>
      <c r="G132" s="42">
        <f t="shared" si="2"/>
        <v>0</v>
      </c>
      <c r="H132" s="42">
        <v>2</v>
      </c>
      <c r="I132" s="42">
        <f>'2026'!I64</f>
        <v>0</v>
      </c>
      <c r="J132" s="83"/>
      <c r="K132" s="83"/>
      <c r="L132" s="83"/>
      <c r="M132" s="83">
        <f>'2026'!M64</f>
        <v>0</v>
      </c>
    </row>
    <row r="133" spans="1:13" x14ac:dyDescent="0.2">
      <c r="A133" s="42" t="str">
        <f>RIGHT('2026'!$A$1,4)</f>
        <v>2026</v>
      </c>
      <c r="B133" s="42">
        <f>'2026'!$B$4</f>
        <v>0</v>
      </c>
      <c r="C133" s="74" t="str">
        <f>'2026'!$B$5</f>
        <v/>
      </c>
      <c r="D13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33" s="42" t="str">
        <f>IFERROR(INDEX(Hjælpeark!$G$1:$H$42,MATCH(F133,Hjælpeark!$G$1:$G$42,0),2),IF(LEFT(F133,5)="i alt","i alt",0))</f>
        <v>Kost og logi</v>
      </c>
      <c r="F133" s="42" t="str">
        <f>IF(H133=1,'2026'!A138,F58)</f>
        <v>HF søfart</v>
      </c>
      <c r="G133" s="42">
        <f t="shared" si="2"/>
        <v>0</v>
      </c>
      <c r="H133" s="42">
        <v>2</v>
      </c>
      <c r="I133" s="42">
        <f>'2026'!I65</f>
        <v>0</v>
      </c>
      <c r="J133" s="83"/>
      <c r="K133" s="83"/>
      <c r="L133" s="83"/>
      <c r="M133" s="83">
        <f>'2026'!M65</f>
        <v>0</v>
      </c>
    </row>
    <row r="134" spans="1:13" x14ac:dyDescent="0.2">
      <c r="A134" s="42" t="str">
        <f>RIGHT('2026'!$A$1,4)</f>
        <v>2026</v>
      </c>
      <c r="B134" s="42">
        <f>'2026'!$B$4</f>
        <v>0</v>
      </c>
      <c r="C134" s="74" t="str">
        <f>'2026'!$B$5</f>
        <v/>
      </c>
      <c r="D13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34" s="42" t="str">
        <f>IFERROR(INDEX(Hjælpeark!$G$1:$H$42,MATCH(F134,Hjælpeark!$G$1:$G$42,0),2),IF(LEFT(F134,5)="i alt","i alt",0))</f>
        <v>Kost og logi</v>
      </c>
      <c r="F134" s="42" t="str">
        <f>IF(H134=1,'2026'!A139,F59)</f>
        <v>Maritim Student</v>
      </c>
      <c r="G134" s="42">
        <f t="shared" si="2"/>
        <v>0</v>
      </c>
      <c r="H134" s="42">
        <v>2</v>
      </c>
      <c r="I134" s="42">
        <f>'2026'!I66</f>
        <v>0</v>
      </c>
      <c r="J134" s="83"/>
      <c r="K134" s="83"/>
      <c r="L134" s="83"/>
      <c r="M134" s="83">
        <f>'2026'!M66</f>
        <v>0</v>
      </c>
    </row>
    <row r="135" spans="1:13" x14ac:dyDescent="0.2">
      <c r="A135" s="42" t="str">
        <f>RIGHT('2026'!$A$1,4)</f>
        <v>2026</v>
      </c>
      <c r="B135" s="42">
        <f>'2026'!$B$4</f>
        <v>0</v>
      </c>
      <c r="C135" s="74" t="str">
        <f>'2026'!$B$5</f>
        <v/>
      </c>
      <c r="D13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35" s="42" t="str">
        <f>IFERROR(INDEX(Hjælpeark!$G$1:$H$42,MATCH(F135,Hjælpeark!$G$1:$G$42,0),2),IF(LEFT(F135,5)="i alt","i alt",0))</f>
        <v>Kost og logi</v>
      </c>
      <c r="F135" s="42" t="str">
        <f>IF(H135=1,'2026'!A140,F60)</f>
        <v>Maritim Student med gratis ophold</v>
      </c>
      <c r="G135" s="42">
        <f t="shared" si="2"/>
        <v>0</v>
      </c>
      <c r="H135" s="42">
        <v>2</v>
      </c>
      <c r="I135" s="42">
        <f>'2026'!I67</f>
        <v>0</v>
      </c>
      <c r="J135" s="83"/>
      <c r="K135" s="83"/>
      <c r="L135" s="83"/>
      <c r="M135" s="83">
        <f>'2026'!M67</f>
        <v>0</v>
      </c>
    </row>
    <row r="136" spans="1:13" x14ac:dyDescent="0.2">
      <c r="A136" s="42" t="str">
        <f>RIGHT('2026'!$A$1,4)</f>
        <v>2026</v>
      </c>
      <c r="B136" s="42">
        <f>'2026'!$B$4</f>
        <v>0</v>
      </c>
      <c r="C136" s="74" t="str">
        <f>'2026'!$B$5</f>
        <v/>
      </c>
      <c r="D13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36" s="42" t="str">
        <f>IFERROR(INDEX(Hjælpeark!$G$1:$H$42,MATCH(F136,Hjælpeark!$G$1:$G$42,0),2),IF(LEFT(F136,5)="i alt","i alt",0))</f>
        <v>Kost og logi</v>
      </c>
      <c r="F136" s="42" t="str">
        <f>IF(H136=1,'2026'!A141,F61)</f>
        <v>Maritim Student</v>
      </c>
      <c r="G136" s="42">
        <f t="shared" si="2"/>
        <v>0</v>
      </c>
      <c r="H136" s="42">
        <v>2</v>
      </c>
      <c r="I136" s="42">
        <f>'2026'!I68</f>
        <v>0</v>
      </c>
      <c r="J136" s="83"/>
      <c r="K136" s="83"/>
      <c r="L136" s="83"/>
      <c r="M136" s="83">
        <f>'2026'!M68</f>
        <v>0</v>
      </c>
    </row>
    <row r="137" spans="1:13" x14ac:dyDescent="0.2">
      <c r="A137" s="42" t="str">
        <f>RIGHT('2026'!$A$1,4)</f>
        <v>2026</v>
      </c>
      <c r="B137" s="42">
        <f>'2026'!$B$4</f>
        <v>0</v>
      </c>
      <c r="C137" s="74" t="str">
        <f>'2026'!$B$5</f>
        <v/>
      </c>
      <c r="D13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37" s="42" t="str">
        <f>IFERROR(INDEX(Hjælpeark!$G$1:$H$42,MATCH(F137,Hjælpeark!$G$1:$G$42,0),2),IF(LEFT(F137,5)="i alt","i alt",0))</f>
        <v>Kost og logi</v>
      </c>
      <c r="F137" s="42" t="str">
        <f>IF(H137=1,'2026'!A142,F62)</f>
        <v xml:space="preserve">Færgenavigatør </v>
      </c>
      <c r="G137" s="42">
        <f t="shared" si="2"/>
        <v>0</v>
      </c>
      <c r="H137" s="42">
        <v>2</v>
      </c>
      <c r="I137" s="42">
        <f>'2026'!I69</f>
        <v>0</v>
      </c>
      <c r="J137" s="83"/>
      <c r="K137" s="83"/>
      <c r="L137" s="83"/>
      <c r="M137" s="83">
        <f>'2026'!M69</f>
        <v>0</v>
      </c>
    </row>
    <row r="138" spans="1:13" x14ac:dyDescent="0.2">
      <c r="A138" s="42" t="str">
        <f>RIGHT('2026'!$A$1,4)</f>
        <v>2026</v>
      </c>
      <c r="B138" s="42">
        <f>'2026'!$B$4</f>
        <v>0</v>
      </c>
      <c r="C138" s="74" t="str">
        <f>'2026'!$B$5</f>
        <v/>
      </c>
      <c r="D13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38" s="42" t="str">
        <f>IFERROR(INDEX(Hjælpeark!$G$1:$H$42,MATCH(F138,Hjælpeark!$G$1:$G$42,0),2),IF(LEFT(F138,5)="i alt","i alt",0))</f>
        <v>Kost og logi</v>
      </c>
      <c r="F138" s="42" t="str">
        <f>IF(H138=1,'2026'!A143,F63)</f>
        <v>Færgenavigatør  med gratis ophold</v>
      </c>
      <c r="G138" s="42">
        <f t="shared" si="2"/>
        <v>0</v>
      </c>
      <c r="H138" s="42">
        <v>2</v>
      </c>
      <c r="I138" s="42">
        <f>'2026'!I70</f>
        <v>0</v>
      </c>
      <c r="J138" s="83"/>
      <c r="K138" s="83"/>
      <c r="L138" s="83"/>
      <c r="M138" s="83">
        <f>'2026'!M70</f>
        <v>0</v>
      </c>
    </row>
    <row r="139" spans="1:13" x14ac:dyDescent="0.2">
      <c r="A139" s="42" t="str">
        <f>RIGHT('2026'!$A$1,4)</f>
        <v>2026</v>
      </c>
      <c r="B139" s="42">
        <f>'2026'!$B$4</f>
        <v>0</v>
      </c>
      <c r="C139" s="74" t="str">
        <f>'2026'!$B$5</f>
        <v/>
      </c>
      <c r="D13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39" s="42" t="str">
        <f>IFERROR(INDEX(Hjælpeark!$G$1:$H$42,MATCH(F139,Hjælpeark!$G$1:$G$42,0),2),IF(LEFT(F139,5)="i alt","i alt",0))</f>
        <v>Kost og logi</v>
      </c>
      <c r="F139" s="42" t="str">
        <f>IF(H139=1,'2026'!A144,F64)</f>
        <v>Skibskokkeuddannelsen</v>
      </c>
      <c r="G139" s="42">
        <f t="shared" si="2"/>
        <v>0</v>
      </c>
      <c r="H139" s="42">
        <v>2</v>
      </c>
      <c r="I139" s="42">
        <f>'2026'!I71</f>
        <v>0</v>
      </c>
      <c r="J139" s="83"/>
      <c r="K139" s="83"/>
      <c r="L139" s="83"/>
      <c r="M139" s="83">
        <f>'2026'!M71</f>
        <v>0</v>
      </c>
    </row>
    <row r="140" spans="1:13" x14ac:dyDescent="0.2">
      <c r="A140" s="42" t="str">
        <f>RIGHT('2026'!$A$1,4)</f>
        <v>2026</v>
      </c>
      <c r="B140" s="42">
        <f>'2026'!$B$4</f>
        <v>0</v>
      </c>
      <c r="C140" s="74" t="str">
        <f>'2026'!$B$5</f>
        <v/>
      </c>
      <c r="D14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40" s="42" t="str">
        <f>IFERROR(INDEX(Hjælpeark!$G$1:$H$42,MATCH(F140,Hjælpeark!$G$1:$G$42,0),2),IF(LEFT(F140,5)="i alt","i alt",0))</f>
        <v>Kost og logi</v>
      </c>
      <c r="F140" s="42" t="str">
        <f>IF(H140=1,'2026'!A145,F65)</f>
        <v>Skibskokkeuddannelsen med gratis ophold</v>
      </c>
      <c r="G140" s="42">
        <f t="shared" si="2"/>
        <v>0</v>
      </c>
      <c r="H140" s="42">
        <v>2</v>
      </c>
      <c r="I140" s="42">
        <f>'2026'!I72</f>
        <v>0</v>
      </c>
      <c r="J140" s="83"/>
      <c r="K140" s="83"/>
      <c r="L140" s="83"/>
      <c r="M140" s="83">
        <f>'2026'!M72</f>
        <v>0</v>
      </c>
    </row>
    <row r="141" spans="1:13" x14ac:dyDescent="0.2">
      <c r="A141" s="42" t="str">
        <f>RIGHT('2026'!$A$1,4)</f>
        <v>2026</v>
      </c>
      <c r="B141" s="42">
        <f>'2026'!$B$4</f>
        <v>0</v>
      </c>
      <c r="C141" s="74" t="str">
        <f>'2026'!$B$5</f>
        <v/>
      </c>
      <c r="D14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41" s="42" t="str">
        <f>IFERROR(INDEX(Hjælpeark!$G$1:$H$42,MATCH(F141,Hjælpeark!$G$1:$G$42,0),2),IF(LEFT(F141,5)="i alt","i alt",0))</f>
        <v>Kost og logi</v>
      </c>
      <c r="F141" s="42" t="str">
        <f>IF(H141=1,'2026'!A146,F66)</f>
        <v>CMS Fanø  (BEK nr 1116 af 10/10/2014) (2 dages)</v>
      </c>
      <c r="G141" s="42">
        <f t="shared" si="2"/>
        <v>0</v>
      </c>
      <c r="H141" s="42">
        <v>2</v>
      </c>
      <c r="I141" s="42">
        <f>'2026'!I73</f>
        <v>0.4</v>
      </c>
      <c r="J141" s="83">
        <f>'2026'!J73</f>
        <v>0</v>
      </c>
      <c r="K141" s="83"/>
      <c r="L141" s="83"/>
      <c r="M141" s="83">
        <f>'2026'!M73</f>
        <v>0</v>
      </c>
    </row>
    <row r="142" spans="1:13" x14ac:dyDescent="0.2">
      <c r="A142" s="42" t="str">
        <f>RIGHT('2026'!$A$1,4)</f>
        <v>2026</v>
      </c>
      <c r="B142" s="42">
        <f>'2026'!$B$4</f>
        <v>0</v>
      </c>
      <c r="C142" s="74" t="str">
        <f>'2026'!$B$5</f>
        <v/>
      </c>
      <c r="D14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42" s="42" t="str">
        <f>IFERROR(INDEX(Hjælpeark!$G$1:$H$42,MATCH(F142,Hjælpeark!$G$1:$G$42,0),2),IF(LEFT(F142,5)="i alt","i alt",0))</f>
        <v>Kost og logi</v>
      </c>
      <c r="F142" s="42" t="str">
        <f>IF(H142=1,'2026'!A147,F67)</f>
        <v>CMS Fanø  (BEK nr 1116 af 10/10/2014) (1 uges)</v>
      </c>
      <c r="G142" s="42">
        <f t="shared" si="2"/>
        <v>0</v>
      </c>
      <c r="H142" s="42">
        <v>2</v>
      </c>
      <c r="I142" s="42">
        <f>'2026'!I74</f>
        <v>1</v>
      </c>
      <c r="J142" s="83">
        <f>'2026'!J74</f>
        <v>0</v>
      </c>
      <c r="K142" s="83"/>
      <c r="L142" s="83"/>
      <c r="M142" s="83">
        <f>'2026'!M74</f>
        <v>0</v>
      </c>
    </row>
    <row r="143" spans="1:13" x14ac:dyDescent="0.2">
      <c r="A143" s="42" t="str">
        <f>RIGHT('2026'!$A$1,4)</f>
        <v>2026</v>
      </c>
      <c r="B143" s="42">
        <f>'2026'!$B$4</f>
        <v>0</v>
      </c>
      <c r="C143" s="74" t="str">
        <f>'2026'!$B$5</f>
        <v/>
      </c>
      <c r="D14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43" s="42" t="str">
        <f>IFERROR(INDEX(Hjælpeark!$G$1:$H$42,MATCH(F143,Hjælpeark!$G$1:$G$42,0),2),IF(LEFT(F143,5)="i alt","i alt",0))</f>
        <v>Kost og logi</v>
      </c>
      <c r="F143" s="42" t="str">
        <f>IF(H143=1,'2026'!A148,F68)</f>
        <v>CMS Fanø  (BEK nr 1116 af 10/10/2014) (2 ugers)</v>
      </c>
      <c r="G143" s="42">
        <f t="shared" si="2"/>
        <v>0</v>
      </c>
      <c r="H143" s="42">
        <v>2</v>
      </c>
      <c r="I143" s="42">
        <f>'2026'!I75</f>
        <v>2</v>
      </c>
      <c r="J143" s="83">
        <f>'2026'!J75</f>
        <v>0</v>
      </c>
      <c r="K143" s="83"/>
      <c r="L143" s="83"/>
      <c r="M143" s="83">
        <f>'2026'!M75</f>
        <v>0</v>
      </c>
    </row>
    <row r="144" spans="1:13" x14ac:dyDescent="0.2">
      <c r="A144" s="42" t="str">
        <f>RIGHT('2026'!$A$1,4)</f>
        <v>2026</v>
      </c>
      <c r="B144" s="42">
        <f>'2026'!$B$4</f>
        <v>0</v>
      </c>
      <c r="C144" s="74" t="str">
        <f>'2026'!$B$5</f>
        <v/>
      </c>
      <c r="D14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44" s="42" t="str">
        <f>IFERROR(INDEX(Hjælpeark!$G$1:$H$42,MATCH(F144,Hjælpeark!$G$1:$G$42,0),2),IF(LEFT(F144,5)="i alt","i alt",0))</f>
        <v>i alt</v>
      </c>
      <c r="F144" s="42" t="str">
        <f>IF(H144=1,'2026'!A149,F69)</f>
        <v>I alt kost og logi</v>
      </c>
      <c r="G144" s="42">
        <f t="shared" ref="G144:G151" si="3">G69</f>
        <v>0</v>
      </c>
      <c r="H144" s="42">
        <v>2</v>
      </c>
      <c r="I144" s="42">
        <f>'2026'!I76</f>
        <v>0</v>
      </c>
      <c r="J144" s="83">
        <f>'2026'!J76</f>
        <v>0</v>
      </c>
      <c r="K144" s="83"/>
      <c r="L144" s="83"/>
      <c r="M144" s="83">
        <f>'2026'!M76</f>
        <v>0</v>
      </c>
    </row>
    <row r="145" spans="1:13" x14ac:dyDescent="0.2">
      <c r="A145" s="42" t="str">
        <f>RIGHT('2026'!$A$1,4)</f>
        <v>2026</v>
      </c>
      <c r="B145" s="42">
        <f>'2026'!$B$4</f>
        <v>0</v>
      </c>
      <c r="C145" s="74" t="str">
        <f>'2026'!$B$5</f>
        <v/>
      </c>
      <c r="D14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45" s="42">
        <f>IFERROR(INDEX(Hjælpeark!$G$1:$H$42,MATCH(F145,Hjælpeark!$G$1:$G$42,0),2),IF(LEFT(F145,5)="i alt","i alt",0))</f>
        <v>0</v>
      </c>
      <c r="F145" s="42">
        <f>IF(H145=1,'2026'!A150,F70)</f>
        <v>0</v>
      </c>
      <c r="G145" s="42">
        <f t="shared" si="3"/>
        <v>0</v>
      </c>
      <c r="H145" s="42">
        <v>2</v>
      </c>
      <c r="I145" s="42">
        <f>'2026'!I77</f>
        <v>0</v>
      </c>
      <c r="J145" s="83"/>
      <c r="K145" s="83"/>
      <c r="L145" s="83"/>
      <c r="M145" s="83"/>
    </row>
    <row r="146" spans="1:13" x14ac:dyDescent="0.2">
      <c r="A146" s="42" t="str">
        <f>RIGHT('2026'!$A$1,4)</f>
        <v>2026</v>
      </c>
      <c r="B146" s="42">
        <f>'2026'!$B$4</f>
        <v>0</v>
      </c>
      <c r="C146" s="74" t="str">
        <f>'2026'!$B$5</f>
        <v/>
      </c>
      <c r="D14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46" s="42">
        <f>IFERROR(INDEX(Hjælpeark!$G$1:$H$42,MATCH(F146,Hjælpeark!$G$1:$G$42,0),2),IF(LEFT(F146,5)="i alt","i alt",0))</f>
        <v>0</v>
      </c>
      <c r="F146" s="42" t="str">
        <f>IF(H146=1,'2026'!A151,F71)</f>
        <v>Færdiggørelse</v>
      </c>
      <c r="G146" s="42">
        <f t="shared" si="3"/>
        <v>0</v>
      </c>
      <c r="H146" s="42">
        <v>2</v>
      </c>
      <c r="I146" s="42">
        <f>'2026'!I78</f>
        <v>0</v>
      </c>
      <c r="J146" s="83"/>
      <c r="K146" s="83"/>
      <c r="L146" s="83"/>
      <c r="M146" s="83"/>
    </row>
    <row r="147" spans="1:13" x14ac:dyDescent="0.2">
      <c r="A147" s="42" t="str">
        <f>RIGHT('2026'!$A$1,4)</f>
        <v>2026</v>
      </c>
      <c r="B147" s="42">
        <f>'2026'!$B$4</f>
        <v>0</v>
      </c>
      <c r="C147" s="74" t="str">
        <f>'2026'!$B$5</f>
        <v/>
      </c>
      <c r="D14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47" s="42" t="str">
        <f>IFERROR(INDEX(Hjælpeark!$G$1:$H$42,MATCH(F147,Hjælpeark!$G$1:$G$42,0),2),IF(LEFT(F147,5)="i alt","i alt",0))</f>
        <v>Færdiggørelse</v>
      </c>
      <c r="F147" s="42" t="str">
        <f>IF(H147=1,'2026'!A152,F72)</f>
        <v>Sætteskipper</v>
      </c>
      <c r="G147" s="42">
        <f t="shared" si="3"/>
        <v>0</v>
      </c>
      <c r="H147" s="42">
        <v>2</v>
      </c>
      <c r="I147" s="42">
        <f>'2026'!I79</f>
        <v>0</v>
      </c>
      <c r="J147" s="83">
        <f>'2026'!J79</f>
        <v>0</v>
      </c>
      <c r="K147" s="83"/>
      <c r="L147" s="83"/>
      <c r="M147" s="83"/>
    </row>
    <row r="148" spans="1:13" x14ac:dyDescent="0.2">
      <c r="A148" s="42" t="str">
        <f>RIGHT('2026'!$A$1,4)</f>
        <v>2026</v>
      </c>
      <c r="B148" s="42">
        <f>'2026'!$B$4</f>
        <v>0</v>
      </c>
      <c r="C148" s="74" t="str">
        <f>'2026'!$B$5</f>
        <v/>
      </c>
      <c r="D14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48" s="42" t="str">
        <f>IFERROR(INDEX(Hjælpeark!$G$1:$H$42,MATCH(F148,Hjælpeark!$G$1:$G$42,0),2),IF(LEFT(F148,5)="i alt","i alt",0))</f>
        <v>Færdiggørelse</v>
      </c>
      <c r="F148" s="42" t="str">
        <f>IF(H148=1,'2026'!A153,F73)</f>
        <v>Skibsfører</v>
      </c>
      <c r="G148" s="42">
        <f t="shared" si="3"/>
        <v>0</v>
      </c>
      <c r="H148" s="42">
        <v>2</v>
      </c>
      <c r="I148" s="42">
        <f>'2026'!I80</f>
        <v>0</v>
      </c>
      <c r="J148" s="83">
        <f>'2026'!J80</f>
        <v>0</v>
      </c>
      <c r="K148" s="83"/>
      <c r="L148" s="83"/>
      <c r="M148" s="83"/>
    </row>
    <row r="149" spans="1:13" x14ac:dyDescent="0.2">
      <c r="A149" s="42" t="str">
        <f>RIGHT('2026'!$A$1,4)</f>
        <v>2026</v>
      </c>
      <c r="B149" s="42">
        <f>'2026'!$B$4</f>
        <v>0</v>
      </c>
      <c r="C149" s="74" t="str">
        <f>'2026'!$B$5</f>
        <v/>
      </c>
      <c r="D14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49" s="42" t="str">
        <f>IFERROR(INDEX(Hjælpeark!$G$1:$H$42,MATCH(F149,Hjælpeark!$G$1:$G$42,0),2),IF(LEFT(F149,5)="i alt","i alt",0))</f>
        <v>Færdiggørelse</v>
      </c>
      <c r="F149" s="42" t="str">
        <f>IF(H149=1,'2026'!A154,F74)</f>
        <v>Fiskeskipper af 1. grad</v>
      </c>
      <c r="G149" s="42">
        <f t="shared" si="3"/>
        <v>0</v>
      </c>
      <c r="H149" s="42">
        <v>2</v>
      </c>
      <c r="I149" s="42">
        <f>'2026'!I81</f>
        <v>0</v>
      </c>
      <c r="J149" s="83">
        <f>'2026'!J81</f>
        <v>0</v>
      </c>
      <c r="K149" s="83"/>
      <c r="L149" s="83"/>
      <c r="M149" s="83"/>
    </row>
    <row r="150" spans="1:13" x14ac:dyDescent="0.2">
      <c r="A150" s="42" t="str">
        <f>RIGHT('2026'!$A$1,4)</f>
        <v>2026</v>
      </c>
      <c r="B150" s="42">
        <f>'2026'!$B$4</f>
        <v>0</v>
      </c>
      <c r="C150" s="74" t="str">
        <f>'2026'!$B$5</f>
        <v/>
      </c>
      <c r="D15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50" s="42" t="str">
        <f>IFERROR(INDEX(Hjælpeark!$G$1:$H$42,MATCH(F150,Hjælpeark!$G$1:$G$42,0),2),IF(LEFT(F150,5)="i alt","i alt",0))</f>
        <v>Færdiggørelse</v>
      </c>
      <c r="F150" s="42" t="str">
        <f>IF(H150=1,'2026'!A155,F75)</f>
        <v>Skibsassistent (afslutningskursus)</v>
      </c>
      <c r="G150" s="42">
        <f t="shared" si="3"/>
        <v>0</v>
      </c>
      <c r="H150" s="42">
        <v>2</v>
      </c>
      <c r="I150" s="42">
        <f>'2026'!I82</f>
        <v>0</v>
      </c>
      <c r="J150" s="83">
        <f>'2026'!J82</f>
        <v>0</v>
      </c>
      <c r="K150" s="83"/>
      <c r="L150" s="83"/>
      <c r="M150" s="83"/>
    </row>
    <row r="151" spans="1:13" x14ac:dyDescent="0.2">
      <c r="A151" s="42" t="str">
        <f>RIGHT('2026'!$A$1,4)</f>
        <v>2026</v>
      </c>
      <c r="B151" s="42">
        <f>'2026'!$B$4</f>
        <v>0</v>
      </c>
      <c r="C151" s="74" t="str">
        <f>'2026'!$B$5</f>
        <v/>
      </c>
      <c r="D15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51" s="42" t="str">
        <f>IFERROR(INDEX(Hjælpeark!$G$1:$H$42,MATCH(F151,Hjælpeark!$G$1:$G$42,0),2),IF(LEFT(F151,5)="i alt","i alt",0))</f>
        <v>i alt</v>
      </c>
      <c r="F151" s="42" t="str">
        <f>IF(H151=1,'2026'!A156,F76)</f>
        <v>I alt færdiggørelse</v>
      </c>
      <c r="G151" s="42">
        <f t="shared" si="3"/>
        <v>0</v>
      </c>
      <c r="H151" s="42">
        <v>2</v>
      </c>
      <c r="I151" s="42">
        <f>'2026'!I83</f>
        <v>0</v>
      </c>
      <c r="J151" s="83">
        <f>'2026'!J83</f>
        <v>0</v>
      </c>
      <c r="K151" s="83"/>
      <c r="L151" s="83"/>
      <c r="M151" s="83"/>
    </row>
    <row r="152" spans="1:13" x14ac:dyDescent="0.2">
      <c r="A152" s="42"/>
      <c r="B152" s="42"/>
      <c r="C152" s="74"/>
      <c r="E152" s="42"/>
      <c r="F152" s="42"/>
      <c r="G152" s="42"/>
      <c r="J152" s="83"/>
      <c r="K152" s="83"/>
      <c r="L152" s="83"/>
      <c r="M152" s="83"/>
    </row>
    <row r="153" spans="1:13" x14ac:dyDescent="0.2">
      <c r="A153" s="42"/>
      <c r="B153" s="42"/>
      <c r="C153" s="74"/>
      <c r="E153" s="42"/>
      <c r="F153" s="42"/>
      <c r="G153" s="42"/>
      <c r="J153" s="83"/>
      <c r="K153" s="83"/>
      <c r="L153" s="83"/>
      <c r="M153" s="83"/>
    </row>
    <row r="154" spans="1:13" x14ac:dyDescent="0.2">
      <c r="A154" s="42"/>
      <c r="B154" s="42"/>
      <c r="C154" s="74"/>
      <c r="E154" s="42"/>
      <c r="F154" s="42"/>
      <c r="G154" s="42"/>
      <c r="J154" s="83"/>
      <c r="K154" s="83"/>
      <c r="L154" s="83"/>
      <c r="M154" s="83"/>
    </row>
    <row r="155" spans="1:13" x14ac:dyDescent="0.2">
      <c r="A155" s="42"/>
      <c r="B155" s="42"/>
      <c r="C155" s="74"/>
      <c r="E155" s="42"/>
      <c r="F155" s="42"/>
      <c r="G155" s="42"/>
      <c r="J155" s="83"/>
      <c r="K155" s="83"/>
      <c r="L155" s="83"/>
      <c r="M155" s="83"/>
    </row>
    <row r="156" spans="1:13" x14ac:dyDescent="0.2">
      <c r="A156" s="42"/>
      <c r="B156" s="42"/>
      <c r="C156" s="74"/>
      <c r="E156" s="42"/>
      <c r="F156" s="42"/>
      <c r="G156" s="42"/>
      <c r="J156" s="83"/>
      <c r="K156" s="83"/>
      <c r="L156" s="83"/>
      <c r="M156" s="83"/>
    </row>
    <row r="157" spans="1:13" x14ac:dyDescent="0.2">
      <c r="A157" s="42"/>
      <c r="B157" s="42"/>
      <c r="C157" s="74"/>
      <c r="E157" s="42"/>
      <c r="F157" s="42"/>
      <c r="G157" s="42"/>
      <c r="J157" s="83"/>
      <c r="K157" s="83"/>
      <c r="L157" s="83"/>
      <c r="M157" s="83"/>
    </row>
    <row r="158" spans="1:13" x14ac:dyDescent="0.2">
      <c r="A158" s="42"/>
      <c r="B158" s="42"/>
      <c r="C158" s="74"/>
      <c r="E158" s="42"/>
      <c r="F158" s="42"/>
      <c r="G158" s="42"/>
      <c r="J158" s="83"/>
      <c r="K158" s="83"/>
      <c r="L158" s="83"/>
      <c r="M158" s="83"/>
    </row>
    <row r="159" spans="1:13" x14ac:dyDescent="0.2">
      <c r="A159" s="42"/>
      <c r="B159" s="42"/>
      <c r="C159" s="74"/>
      <c r="E159" s="42"/>
      <c r="F159" s="42"/>
      <c r="G159" s="42"/>
      <c r="J159" s="83"/>
      <c r="K159" s="83"/>
      <c r="L159" s="83"/>
      <c r="M159" s="83"/>
    </row>
    <row r="160" spans="1:13" x14ac:dyDescent="0.2">
      <c r="A160" s="42"/>
      <c r="B160" s="42"/>
      <c r="C160" s="74"/>
      <c r="E160" s="42"/>
      <c r="F160" s="42"/>
      <c r="G160" s="42"/>
      <c r="J160" s="83"/>
      <c r="K160" s="83"/>
      <c r="L160" s="83"/>
      <c r="M160" s="83"/>
    </row>
    <row r="161" spans="1:13" x14ac:dyDescent="0.2">
      <c r="A161" s="42"/>
      <c r="B161" s="42"/>
      <c r="C161" s="74"/>
      <c r="E161" s="42"/>
      <c r="F161" s="42"/>
      <c r="G161" s="42"/>
      <c r="J161" s="83"/>
      <c r="K161" s="83"/>
      <c r="L161" s="83"/>
      <c r="M161" s="83"/>
    </row>
    <row r="162" spans="1:13" x14ac:dyDescent="0.2">
      <c r="A162" s="42"/>
      <c r="B162" s="42"/>
      <c r="C162" s="74"/>
      <c r="E162" s="42"/>
      <c r="F162" s="42"/>
      <c r="G162" s="42"/>
      <c r="J162" s="83"/>
      <c r="K162" s="83"/>
      <c r="L162" s="83"/>
      <c r="M162" s="83"/>
    </row>
    <row r="163" spans="1:13" x14ac:dyDescent="0.2">
      <c r="A163" s="42"/>
      <c r="B163" s="42"/>
      <c r="C163" s="74"/>
      <c r="E163" s="42"/>
      <c r="F163" s="42"/>
      <c r="G163" s="42"/>
      <c r="J163" s="83"/>
      <c r="K163" s="83"/>
      <c r="L163" s="83"/>
      <c r="M163" s="83"/>
    </row>
    <row r="164" spans="1:13" x14ac:dyDescent="0.2">
      <c r="A164" s="42"/>
      <c r="B164" s="42"/>
      <c r="C164" s="74"/>
      <c r="E164" s="42"/>
      <c r="F164" s="42"/>
      <c r="G164" s="42"/>
      <c r="J164" s="83"/>
      <c r="K164" s="83"/>
      <c r="L164" s="83"/>
      <c r="M164" s="83"/>
    </row>
    <row r="165" spans="1:13" x14ac:dyDescent="0.2">
      <c r="A165" s="42"/>
      <c r="B165" s="42"/>
      <c r="C165" s="74"/>
      <c r="E165" s="42"/>
      <c r="F165" s="42"/>
      <c r="G165" s="42"/>
      <c r="J165" s="83"/>
      <c r="K165" s="83"/>
      <c r="L165" s="83"/>
      <c r="M165" s="83"/>
    </row>
    <row r="166" spans="1:13" x14ac:dyDescent="0.2">
      <c r="A166" s="42"/>
      <c r="B166" s="42"/>
      <c r="C166" s="74"/>
      <c r="E166" s="42"/>
      <c r="F166" s="42"/>
      <c r="G166" s="42"/>
      <c r="J166" s="83"/>
      <c r="K166" s="83"/>
      <c r="L166" s="83"/>
      <c r="M166" s="83"/>
    </row>
    <row r="167" spans="1:13" x14ac:dyDescent="0.2">
      <c r="A167" s="42"/>
      <c r="B167" s="42"/>
      <c r="C167" s="74"/>
      <c r="E167" s="42"/>
      <c r="F167" s="42"/>
      <c r="G167" s="42"/>
      <c r="J167" s="83"/>
      <c r="K167" s="83"/>
      <c r="L167" s="83"/>
      <c r="M167" s="83"/>
    </row>
    <row r="168" spans="1:13" x14ac:dyDescent="0.2">
      <c r="A168" s="42"/>
      <c r="B168" s="42"/>
      <c r="C168" s="74"/>
      <c r="E168" s="42"/>
      <c r="F168" s="42"/>
      <c r="G168" s="42"/>
      <c r="J168" s="83"/>
      <c r="K168" s="83"/>
      <c r="L168" s="83"/>
      <c r="M168" s="83"/>
    </row>
    <row r="169" spans="1:13" x14ac:dyDescent="0.2">
      <c r="A169" s="42"/>
      <c r="B169" s="42"/>
      <c r="C169" s="74"/>
      <c r="E169" s="42"/>
      <c r="F169" s="42"/>
      <c r="G169" s="42"/>
      <c r="J169" s="83"/>
      <c r="K169" s="83"/>
      <c r="L169" s="83"/>
      <c r="M169" s="83"/>
    </row>
    <row r="170" spans="1:13" x14ac:dyDescent="0.2">
      <c r="A170" s="42"/>
      <c r="B170" s="42"/>
      <c r="C170" s="74"/>
      <c r="E170" s="42"/>
      <c r="F170" s="42"/>
      <c r="G170" s="42"/>
      <c r="J170" s="83"/>
      <c r="K170" s="83"/>
      <c r="L170" s="83"/>
      <c r="M170" s="83"/>
    </row>
    <row r="171" spans="1:13" x14ac:dyDescent="0.2">
      <c r="A171" s="42"/>
      <c r="B171" s="42"/>
      <c r="C171" s="74"/>
      <c r="E171" s="42"/>
      <c r="F171" s="42"/>
      <c r="G171" s="42"/>
      <c r="J171" s="83"/>
      <c r="K171" s="83"/>
      <c r="L171" s="83"/>
      <c r="M171" s="83"/>
    </row>
    <row r="172" spans="1:13" x14ac:dyDescent="0.2">
      <c r="A172" s="42"/>
      <c r="B172" s="42"/>
      <c r="C172" s="74"/>
      <c r="E172" s="42"/>
      <c r="F172" s="42"/>
      <c r="G172" s="42"/>
      <c r="J172" s="83"/>
      <c r="K172" s="83"/>
      <c r="L172" s="83"/>
      <c r="M172" s="83"/>
    </row>
    <row r="173" spans="1:13" x14ac:dyDescent="0.2">
      <c r="A173" s="42"/>
      <c r="B173" s="42"/>
      <c r="C173" s="74"/>
      <c r="E173" s="42"/>
      <c r="F173" s="42"/>
      <c r="G173" s="42"/>
      <c r="J173" s="83"/>
      <c r="K173" s="83"/>
      <c r="L173" s="83"/>
      <c r="M173" s="83"/>
    </row>
    <row r="174" spans="1:13" x14ac:dyDescent="0.2">
      <c r="A174" s="42"/>
      <c r="B174" s="42"/>
      <c r="C174" s="74"/>
      <c r="E174" s="42"/>
      <c r="F174" s="42"/>
      <c r="G174" s="42"/>
      <c r="J174" s="83"/>
      <c r="K174" s="83"/>
      <c r="L174" s="83"/>
      <c r="M174" s="83"/>
    </row>
    <row r="175" spans="1:13" x14ac:dyDescent="0.2">
      <c r="A175" s="42"/>
      <c r="B175" s="42"/>
      <c r="C175" s="74"/>
      <c r="E175" s="42"/>
      <c r="F175" s="42"/>
      <c r="G175" s="42"/>
      <c r="J175" s="83"/>
      <c r="K175" s="83"/>
      <c r="L175" s="83"/>
      <c r="M175" s="83"/>
    </row>
    <row r="176" spans="1:13" x14ac:dyDescent="0.2">
      <c r="A176" s="42"/>
      <c r="B176" s="42"/>
      <c r="C176" s="74"/>
      <c r="E176" s="42"/>
      <c r="F176" s="42"/>
      <c r="G176" s="42"/>
      <c r="J176" s="83"/>
      <c r="K176" s="83"/>
      <c r="L176" s="83"/>
      <c r="M176" s="83"/>
    </row>
    <row r="177" spans="1:13" x14ac:dyDescent="0.2">
      <c r="A177" s="42"/>
      <c r="B177" s="42"/>
      <c r="C177" s="74"/>
      <c r="E177" s="42"/>
      <c r="F177" s="42"/>
      <c r="G177" s="42"/>
      <c r="J177" s="83"/>
      <c r="K177" s="83"/>
      <c r="L177" s="83"/>
      <c r="M177" s="83"/>
    </row>
    <row r="178" spans="1:13" x14ac:dyDescent="0.2">
      <c r="A178" s="42"/>
      <c r="B178" s="42"/>
      <c r="C178" s="74"/>
      <c r="E178" s="42"/>
      <c r="F178" s="42"/>
      <c r="G178" s="42"/>
      <c r="J178" s="83"/>
      <c r="K178" s="83"/>
      <c r="L178" s="83"/>
      <c r="M178" s="83"/>
    </row>
    <row r="179" spans="1:13" x14ac:dyDescent="0.2">
      <c r="A179" s="42"/>
      <c r="B179" s="42"/>
      <c r="C179" s="74"/>
      <c r="E179" s="42"/>
      <c r="F179" s="42"/>
      <c r="G179" s="42"/>
      <c r="J179" s="83"/>
      <c r="K179" s="83"/>
      <c r="L179" s="83"/>
      <c r="M179" s="83"/>
    </row>
    <row r="180" spans="1:13" x14ac:dyDescent="0.2">
      <c r="A180" s="42"/>
      <c r="B180" s="42"/>
      <c r="C180" s="74"/>
      <c r="E180" s="42"/>
      <c r="F180" s="42"/>
      <c r="G180" s="42"/>
      <c r="J180" s="83"/>
      <c r="K180" s="83"/>
      <c r="L180" s="83"/>
      <c r="M180" s="83"/>
    </row>
    <row r="181" spans="1:13" x14ac:dyDescent="0.2">
      <c r="A181" s="42"/>
      <c r="B181" s="42"/>
      <c r="C181" s="74"/>
      <c r="E181" s="42"/>
      <c r="F181" s="42"/>
      <c r="G181" s="42"/>
      <c r="J181" s="83"/>
      <c r="K181" s="83"/>
      <c r="L181" s="83"/>
      <c r="M181" s="83"/>
    </row>
    <row r="182" spans="1:13" x14ac:dyDescent="0.2">
      <c r="A182" s="42"/>
      <c r="B182" s="42"/>
      <c r="C182" s="74"/>
      <c r="E182" s="42"/>
      <c r="F182" s="42"/>
      <c r="G182" s="42"/>
      <c r="J182" s="83"/>
      <c r="K182" s="83"/>
      <c r="L182" s="83"/>
      <c r="M182" s="83"/>
    </row>
    <row r="183" spans="1:13" x14ac:dyDescent="0.2">
      <c r="A183" s="42"/>
      <c r="B183" s="42"/>
      <c r="C183" s="74"/>
      <c r="E183" s="42"/>
      <c r="F183" s="42"/>
      <c r="G183" s="42"/>
      <c r="J183" s="83"/>
      <c r="K183" s="83"/>
      <c r="L183" s="83"/>
      <c r="M183" s="83"/>
    </row>
    <row r="184" spans="1:13" x14ac:dyDescent="0.2">
      <c r="A184" s="42"/>
      <c r="B184" s="42"/>
      <c r="C184" s="74"/>
      <c r="E184" s="42"/>
      <c r="F184" s="42"/>
      <c r="G184" s="42"/>
      <c r="J184" s="83"/>
      <c r="K184" s="83"/>
      <c r="L184" s="83"/>
      <c r="M184" s="83"/>
    </row>
    <row r="185" spans="1:13" x14ac:dyDescent="0.2">
      <c r="A185" s="42"/>
      <c r="B185" s="42"/>
      <c r="C185" s="74"/>
      <c r="E185" s="42"/>
      <c r="F185" s="42"/>
      <c r="G185" s="42"/>
      <c r="J185" s="83"/>
      <c r="K185" s="83"/>
      <c r="L185" s="83"/>
      <c r="M185" s="83"/>
    </row>
    <row r="186" spans="1:13" x14ac:dyDescent="0.2">
      <c r="A186" s="42"/>
      <c r="B186" s="42"/>
      <c r="C186" s="74"/>
      <c r="E186" s="42"/>
      <c r="F186" s="42"/>
      <c r="G186" s="42"/>
      <c r="J186" s="83"/>
      <c r="K186" s="83"/>
      <c r="L186" s="83"/>
      <c r="M186" s="83"/>
    </row>
    <row r="187" spans="1:13" x14ac:dyDescent="0.2">
      <c r="A187" s="42"/>
      <c r="B187" s="42"/>
      <c r="C187" s="74"/>
      <c r="E187" s="42"/>
      <c r="F187" s="42"/>
      <c r="G187" s="42"/>
      <c r="J187" s="83"/>
      <c r="K187" s="83"/>
      <c r="L187" s="83"/>
      <c r="M187" s="83"/>
    </row>
    <row r="188" spans="1:13" x14ac:dyDescent="0.2">
      <c r="A188" s="42"/>
      <c r="B188" s="42"/>
      <c r="C188" s="74"/>
      <c r="E188" s="42"/>
      <c r="F188" s="42"/>
      <c r="G188" s="42"/>
      <c r="J188" s="83"/>
      <c r="K188" s="83"/>
      <c r="L188" s="83"/>
      <c r="M188" s="83"/>
    </row>
    <row r="189" spans="1:13" x14ac:dyDescent="0.2">
      <c r="A189" s="42"/>
      <c r="B189" s="42"/>
      <c r="C189" s="74"/>
      <c r="E189" s="42"/>
      <c r="F189" s="42"/>
      <c r="G189" s="42"/>
      <c r="J189" s="83"/>
      <c r="K189" s="83"/>
      <c r="L189" s="83"/>
      <c r="M189" s="83"/>
    </row>
    <row r="190" spans="1:13" x14ac:dyDescent="0.2">
      <c r="A190" s="42"/>
      <c r="B190" s="42"/>
      <c r="C190" s="74"/>
      <c r="E190" s="42"/>
      <c r="F190" s="42"/>
      <c r="G190" s="42"/>
      <c r="J190" s="83"/>
      <c r="K190" s="83"/>
      <c r="L190" s="83"/>
      <c r="M190" s="83"/>
    </row>
    <row r="191" spans="1:13" x14ac:dyDescent="0.2">
      <c r="A191" s="42"/>
      <c r="B191" s="42"/>
      <c r="C191" s="74"/>
      <c r="E191" s="42"/>
      <c r="F191" s="42"/>
      <c r="G191" s="42"/>
      <c r="J191" s="83"/>
      <c r="K191" s="83"/>
      <c r="L191" s="83"/>
      <c r="M191" s="83"/>
    </row>
    <row r="192" spans="1:13" x14ac:dyDescent="0.2">
      <c r="A192" s="42"/>
      <c r="B192" s="42"/>
      <c r="C192" s="74"/>
      <c r="E192" s="42"/>
      <c r="F192" s="42"/>
      <c r="G192" s="42"/>
      <c r="J192" s="83"/>
      <c r="K192" s="83"/>
      <c r="L192" s="83"/>
      <c r="M192" s="83"/>
    </row>
    <row r="193" spans="1:13" x14ac:dyDescent="0.2">
      <c r="A193" s="42"/>
      <c r="B193" s="42"/>
      <c r="C193" s="74"/>
      <c r="E193" s="42"/>
      <c r="F193" s="42"/>
      <c r="G193" s="42"/>
      <c r="J193" s="83"/>
      <c r="K193" s="83"/>
      <c r="L193" s="83"/>
      <c r="M193" s="83"/>
    </row>
    <row r="194" spans="1:13" x14ac:dyDescent="0.2">
      <c r="A194" s="42"/>
      <c r="B194" s="42"/>
      <c r="C194" s="74"/>
      <c r="E194" s="42"/>
      <c r="F194" s="42"/>
      <c r="G194" s="42"/>
      <c r="J194" s="83"/>
      <c r="K194" s="83"/>
      <c r="L194" s="83"/>
      <c r="M194" s="83"/>
    </row>
    <row r="195" spans="1:13" x14ac:dyDescent="0.2">
      <c r="A195" s="42"/>
      <c r="B195" s="42"/>
      <c r="C195" s="74"/>
      <c r="E195" s="42"/>
      <c r="F195" s="42"/>
      <c r="G195" s="42"/>
      <c r="J195" s="83"/>
      <c r="K195" s="83"/>
      <c r="L195" s="83"/>
      <c r="M195" s="83"/>
    </row>
    <row r="196" spans="1:13" x14ac:dyDescent="0.2">
      <c r="A196" s="42"/>
      <c r="B196" s="42"/>
      <c r="C196" s="74"/>
      <c r="E196" s="42"/>
      <c r="F196" s="42"/>
      <c r="G196" s="42"/>
      <c r="J196" s="83"/>
      <c r="K196" s="83"/>
      <c r="L196" s="83"/>
      <c r="M196" s="83"/>
    </row>
    <row r="197" spans="1:13" x14ac:dyDescent="0.2">
      <c r="A197" s="42"/>
      <c r="B197" s="42"/>
      <c r="C197" s="74"/>
      <c r="E197" s="42"/>
      <c r="F197" s="42"/>
      <c r="G197" s="42"/>
      <c r="J197" s="83"/>
      <c r="K197" s="83"/>
      <c r="L197" s="83"/>
      <c r="M197" s="83"/>
    </row>
    <row r="198" spans="1:13" x14ac:dyDescent="0.2">
      <c r="A198" s="42"/>
      <c r="B198" s="42"/>
      <c r="C198" s="74"/>
      <c r="E198" s="42"/>
      <c r="F198" s="42"/>
      <c r="G198" s="42"/>
      <c r="J198" s="83"/>
      <c r="K198" s="83"/>
      <c r="L198" s="83"/>
      <c r="M198" s="83"/>
    </row>
    <row r="199" spans="1:13" x14ac:dyDescent="0.2">
      <c r="A199" s="42"/>
      <c r="B199" s="42"/>
      <c r="C199" s="74"/>
      <c r="E199" s="42"/>
      <c r="F199" s="42"/>
      <c r="G199" s="42"/>
      <c r="J199" s="83"/>
      <c r="K199" s="83"/>
      <c r="L199" s="83"/>
      <c r="M199" s="83"/>
    </row>
    <row r="200" spans="1:13" x14ac:dyDescent="0.2">
      <c r="A200" s="42"/>
      <c r="B200" s="42"/>
      <c r="C200" s="74"/>
      <c r="E200" s="42"/>
      <c r="F200" s="42"/>
      <c r="G200" s="42"/>
      <c r="J200" s="83"/>
      <c r="K200" s="83"/>
      <c r="L200" s="83"/>
      <c r="M200" s="83"/>
    </row>
    <row r="201" spans="1:13" x14ac:dyDescent="0.2">
      <c r="A201" s="42"/>
      <c r="B201" s="42"/>
      <c r="C201" s="74"/>
      <c r="E201" s="42"/>
      <c r="F201" s="42"/>
      <c r="G201" s="42"/>
      <c r="J201" s="83"/>
      <c r="K201" s="83"/>
      <c r="L201" s="83"/>
      <c r="M201" s="83"/>
    </row>
    <row r="202" spans="1:13" x14ac:dyDescent="0.2">
      <c r="A202" s="42"/>
      <c r="B202" s="42"/>
      <c r="C202" s="74"/>
      <c r="E202" s="42"/>
      <c r="F202" s="42"/>
      <c r="G202" s="42"/>
      <c r="J202" s="83"/>
      <c r="K202" s="83"/>
      <c r="L202" s="83"/>
      <c r="M202" s="83"/>
    </row>
    <row r="203" spans="1:13" x14ac:dyDescent="0.2">
      <c r="A203" s="42"/>
      <c r="B203" s="42"/>
      <c r="C203" s="74"/>
      <c r="E203" s="42"/>
      <c r="F203" s="42"/>
      <c r="G203" s="42"/>
      <c r="J203" s="83"/>
      <c r="K203" s="83"/>
      <c r="L203" s="83"/>
      <c r="M203" s="83"/>
    </row>
    <row r="204" spans="1:13" x14ac:dyDescent="0.2">
      <c r="A204" s="42"/>
      <c r="B204" s="42"/>
      <c r="C204" s="74"/>
      <c r="E204" s="42"/>
      <c r="F204" s="42"/>
      <c r="G204" s="42"/>
      <c r="J204" s="83"/>
      <c r="K204" s="83"/>
      <c r="L204" s="83"/>
      <c r="M204" s="83"/>
    </row>
    <row r="205" spans="1:13" x14ac:dyDescent="0.2">
      <c r="A205" s="42"/>
      <c r="B205" s="42"/>
      <c r="C205" s="74"/>
      <c r="E205" s="42"/>
      <c r="F205" s="42"/>
      <c r="G205" s="42"/>
      <c r="J205" s="83"/>
      <c r="K205" s="83"/>
      <c r="L205" s="83"/>
      <c r="M205" s="83"/>
    </row>
    <row r="206" spans="1:13" x14ac:dyDescent="0.2">
      <c r="A206" s="42"/>
      <c r="B206" s="42"/>
      <c r="C206" s="74"/>
      <c r="E206" s="42"/>
      <c r="F206" s="42"/>
      <c r="G206" s="42"/>
      <c r="J206" s="83"/>
      <c r="K206" s="83"/>
      <c r="L206" s="83"/>
      <c r="M206" s="83"/>
    </row>
    <row r="207" spans="1:13" x14ac:dyDescent="0.2">
      <c r="A207" s="42"/>
      <c r="B207" s="42"/>
      <c r="C207" s="74"/>
      <c r="E207" s="42"/>
      <c r="F207" s="42"/>
      <c r="G207" s="42"/>
      <c r="J207" s="83"/>
      <c r="K207" s="83"/>
      <c r="L207" s="83"/>
      <c r="M207" s="83"/>
    </row>
    <row r="208" spans="1:13" x14ac:dyDescent="0.2">
      <c r="A208" s="42"/>
      <c r="B208" s="42"/>
      <c r="C208" s="74"/>
      <c r="E208" s="42"/>
      <c r="F208" s="42"/>
      <c r="G208" s="42"/>
      <c r="J208" s="83"/>
      <c r="K208" s="83"/>
      <c r="L208" s="83"/>
      <c r="M208" s="83"/>
    </row>
    <row r="209" spans="1:13" x14ac:dyDescent="0.2">
      <c r="A209" s="42"/>
      <c r="B209" s="42"/>
      <c r="C209" s="74"/>
      <c r="E209" s="42"/>
      <c r="F209" s="42"/>
      <c r="G209" s="42"/>
      <c r="J209" s="83"/>
      <c r="K209" s="83"/>
      <c r="L209" s="83"/>
      <c r="M209" s="83"/>
    </row>
    <row r="210" spans="1:13" x14ac:dyDescent="0.2">
      <c r="A210" s="42"/>
      <c r="B210" s="42"/>
      <c r="C210" s="74"/>
      <c r="E210" s="42"/>
      <c r="F210" s="42"/>
      <c r="G210" s="42"/>
      <c r="J210" s="83"/>
      <c r="K210" s="83"/>
      <c r="L210" s="83"/>
      <c r="M210" s="83"/>
    </row>
    <row r="211" spans="1:13" x14ac:dyDescent="0.2">
      <c r="A211" s="42"/>
      <c r="B211" s="42"/>
      <c r="C211" s="74"/>
      <c r="E211" s="42"/>
      <c r="F211" s="42"/>
      <c r="G211" s="42"/>
      <c r="J211" s="83"/>
      <c r="K211" s="83"/>
      <c r="L211" s="83"/>
      <c r="M211" s="83"/>
    </row>
    <row r="212" spans="1:13" x14ac:dyDescent="0.2">
      <c r="A212" s="42"/>
      <c r="B212" s="42"/>
      <c r="C212" s="74"/>
      <c r="E212" s="42"/>
      <c r="F212" s="42"/>
      <c r="G212" s="42"/>
      <c r="J212" s="83"/>
      <c r="K212" s="83"/>
      <c r="L212" s="83"/>
      <c r="M212" s="83"/>
    </row>
    <row r="213" spans="1:13" x14ac:dyDescent="0.2">
      <c r="A213" s="42"/>
      <c r="B213" s="42"/>
      <c r="C213" s="74"/>
      <c r="E213" s="42"/>
      <c r="F213" s="42"/>
      <c r="G213" s="42"/>
      <c r="J213" s="83"/>
      <c r="K213" s="83"/>
      <c r="L213" s="83"/>
      <c r="M213" s="83"/>
    </row>
    <row r="214" spans="1:13" x14ac:dyDescent="0.2">
      <c r="A214" s="42"/>
      <c r="B214" s="42"/>
      <c r="C214" s="74"/>
      <c r="E214" s="42"/>
      <c r="F214" s="42"/>
      <c r="G214" s="42"/>
      <c r="J214" s="83"/>
      <c r="K214" s="83"/>
      <c r="L214" s="83"/>
      <c r="M214" s="83"/>
    </row>
    <row r="215" spans="1:13" x14ac:dyDescent="0.2">
      <c r="A215" s="42"/>
      <c r="B215" s="42"/>
      <c r="C215" s="74"/>
      <c r="E215" s="42"/>
      <c r="F215" s="42"/>
      <c r="G215" s="42"/>
      <c r="J215" s="83"/>
      <c r="K215" s="83"/>
      <c r="L215" s="83"/>
      <c r="M215" s="83"/>
    </row>
    <row r="216" spans="1:13" x14ac:dyDescent="0.2">
      <c r="A216" s="42"/>
      <c r="B216" s="42"/>
      <c r="C216" s="74"/>
      <c r="E216" s="42"/>
      <c r="F216" s="42"/>
      <c r="G216" s="42"/>
      <c r="J216" s="83"/>
      <c r="K216" s="83"/>
      <c r="L216" s="83"/>
      <c r="M216" s="83"/>
    </row>
    <row r="217" spans="1:13" x14ac:dyDescent="0.2">
      <c r="A217" s="42"/>
      <c r="B217" s="42"/>
      <c r="C217" s="74"/>
      <c r="E217" s="42"/>
      <c r="F217" s="42"/>
      <c r="G217" s="42"/>
      <c r="J217" s="83"/>
      <c r="K217" s="83"/>
      <c r="L217" s="83"/>
      <c r="M217" s="83"/>
    </row>
    <row r="218" spans="1:13" x14ac:dyDescent="0.2">
      <c r="A218" s="42"/>
      <c r="B218" s="42"/>
      <c r="C218" s="74"/>
      <c r="E218" s="42"/>
      <c r="F218" s="42"/>
      <c r="G218" s="42"/>
      <c r="J218" s="83"/>
      <c r="K218" s="83"/>
      <c r="L218" s="83"/>
      <c r="M218" s="83"/>
    </row>
    <row r="219" spans="1:13" x14ac:dyDescent="0.2">
      <c r="A219" s="42"/>
      <c r="B219" s="42"/>
      <c r="C219" s="74"/>
      <c r="E219" s="42"/>
      <c r="F219" s="42"/>
      <c r="G219" s="42"/>
    </row>
    <row r="220" spans="1:13" x14ac:dyDescent="0.2">
      <c r="A220" s="42"/>
      <c r="B220" s="42"/>
      <c r="C220" s="74"/>
      <c r="E220" s="42"/>
      <c r="F220" s="42"/>
      <c r="G220" s="42"/>
    </row>
    <row r="221" spans="1:13" x14ac:dyDescent="0.2">
      <c r="A221" s="42"/>
      <c r="B221" s="42"/>
      <c r="C221" s="74"/>
      <c r="E221" s="42"/>
      <c r="F221" s="42"/>
      <c r="G221" s="42"/>
    </row>
    <row r="222" spans="1:13" x14ac:dyDescent="0.2">
      <c r="A222" s="42"/>
      <c r="B222" s="42"/>
      <c r="C222" s="74"/>
      <c r="E222" s="42"/>
      <c r="F222" s="42"/>
      <c r="G222" s="42"/>
    </row>
    <row r="223" spans="1:13" x14ac:dyDescent="0.2">
      <c r="A223" s="42"/>
      <c r="B223" s="42"/>
      <c r="C223" s="74"/>
      <c r="E223" s="42"/>
      <c r="F223" s="42"/>
      <c r="G223" s="42"/>
    </row>
    <row r="224" spans="1:13" x14ac:dyDescent="0.2">
      <c r="A224" s="42"/>
      <c r="B224" s="42"/>
      <c r="C224" s="74"/>
      <c r="E224" s="42"/>
      <c r="F224" s="42"/>
      <c r="G224" s="42"/>
    </row>
    <row r="225" spans="1:7" x14ac:dyDescent="0.2">
      <c r="A225" s="42"/>
      <c r="B225" s="42"/>
      <c r="C225" s="74"/>
      <c r="E225" s="42"/>
      <c r="F225" s="42"/>
      <c r="G225" s="42"/>
    </row>
    <row r="226" spans="1:7" x14ac:dyDescent="0.2">
      <c r="A226" s="42"/>
      <c r="B226" s="42"/>
      <c r="C226" s="74"/>
      <c r="E226" s="42"/>
      <c r="F226" s="42"/>
      <c r="G226" s="42"/>
    </row>
    <row r="227" spans="1:7" x14ac:dyDescent="0.2">
      <c r="A227" s="42"/>
      <c r="B227" s="42"/>
      <c r="C227" s="74"/>
      <c r="E227" s="42"/>
      <c r="F227" s="42"/>
      <c r="G227" s="42"/>
    </row>
  </sheetData>
  <conditionalFormatting sqref="J1:M1048576">
    <cfRule type="notContainsBlanks" dxfId="0" priority="2">
      <formula>LEN(TRIM(J1))&gt;0</formula>
    </cfRule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B8A61-6C7C-4F30-A990-0517AB68091F}">
  <dimension ref="A1:H42"/>
  <sheetViews>
    <sheetView workbookViewId="0">
      <selection activeCell="G13" sqref="G13"/>
    </sheetView>
  </sheetViews>
  <sheetFormatPr defaultRowHeight="12.75" x14ac:dyDescent="0.2"/>
  <cols>
    <col min="1" max="1" width="49.42578125" bestFit="1" customWidth="1"/>
    <col min="6" max="6" width="23.42578125" bestFit="1" customWidth="1"/>
    <col min="7" max="7" width="57.42578125" bestFit="1" customWidth="1"/>
    <col min="8" max="8" width="23.42578125" bestFit="1" customWidth="1"/>
  </cols>
  <sheetData>
    <row r="1" spans="1:8" x14ac:dyDescent="0.2">
      <c r="G1" t="s">
        <v>93</v>
      </c>
      <c r="H1" t="s">
        <v>88</v>
      </c>
    </row>
    <row r="2" spans="1:8" x14ac:dyDescent="0.2">
      <c r="A2" t="s">
        <v>45</v>
      </c>
      <c r="G2" t="s">
        <v>94</v>
      </c>
      <c r="H2" s="42" t="s">
        <v>88</v>
      </c>
    </row>
    <row r="3" spans="1:8" x14ac:dyDescent="0.2">
      <c r="A3" t="s">
        <v>47</v>
      </c>
      <c r="G3" t="s">
        <v>95</v>
      </c>
      <c r="H3" s="42" t="s">
        <v>88</v>
      </c>
    </row>
    <row r="4" spans="1:8" x14ac:dyDescent="0.2">
      <c r="A4" t="s">
        <v>20</v>
      </c>
      <c r="G4" t="s">
        <v>96</v>
      </c>
      <c r="H4" s="42" t="s">
        <v>88</v>
      </c>
    </row>
    <row r="5" spans="1:8" x14ac:dyDescent="0.2">
      <c r="A5" t="s">
        <v>48</v>
      </c>
      <c r="G5" t="s">
        <v>53</v>
      </c>
      <c r="H5" s="42" t="s">
        <v>88</v>
      </c>
    </row>
    <row r="6" spans="1:8" x14ac:dyDescent="0.2">
      <c r="A6" t="s">
        <v>21</v>
      </c>
      <c r="G6" t="s">
        <v>51</v>
      </c>
      <c r="H6" s="42" t="s">
        <v>88</v>
      </c>
    </row>
    <row r="7" spans="1:8" x14ac:dyDescent="0.2">
      <c r="A7" t="s">
        <v>52</v>
      </c>
      <c r="G7" t="s">
        <v>69</v>
      </c>
      <c r="H7" t="s">
        <v>97</v>
      </c>
    </row>
    <row r="8" spans="1:8" x14ac:dyDescent="0.2">
      <c r="A8" t="s">
        <v>51</v>
      </c>
      <c r="G8" t="s">
        <v>79</v>
      </c>
      <c r="H8" s="42" t="s">
        <v>97</v>
      </c>
    </row>
    <row r="9" spans="1:8" x14ac:dyDescent="0.2">
      <c r="A9" t="s">
        <v>49</v>
      </c>
      <c r="G9" t="s">
        <v>70</v>
      </c>
      <c r="H9" s="42" t="s">
        <v>97</v>
      </c>
    </row>
    <row r="10" spans="1:8" x14ac:dyDescent="0.2">
      <c r="A10" t="s">
        <v>82</v>
      </c>
      <c r="G10" t="s">
        <v>64</v>
      </c>
      <c r="H10" s="42" t="s">
        <v>97</v>
      </c>
    </row>
    <row r="11" spans="1:8" x14ac:dyDescent="0.2">
      <c r="A11" t="s">
        <v>83</v>
      </c>
      <c r="G11" t="s">
        <v>22</v>
      </c>
      <c r="H11" s="42" t="s">
        <v>97</v>
      </c>
    </row>
    <row r="12" spans="1:8" x14ac:dyDescent="0.2">
      <c r="A12" t="s">
        <v>84</v>
      </c>
      <c r="G12" t="s">
        <v>71</v>
      </c>
      <c r="H12" s="42" t="s">
        <v>97</v>
      </c>
    </row>
    <row r="13" spans="1:8" x14ac:dyDescent="0.2">
      <c r="G13" t="s">
        <v>4</v>
      </c>
      <c r="H13" t="s">
        <v>98</v>
      </c>
    </row>
    <row r="14" spans="1:8" x14ac:dyDescent="0.2">
      <c r="G14" t="s">
        <v>65</v>
      </c>
      <c r="H14" s="42" t="s">
        <v>88</v>
      </c>
    </row>
    <row r="15" spans="1:8" x14ac:dyDescent="0.2">
      <c r="G15" t="s">
        <v>55</v>
      </c>
      <c r="H15" s="42" t="s">
        <v>88</v>
      </c>
    </row>
    <row r="16" spans="1:8" x14ac:dyDescent="0.2">
      <c r="G16" t="s">
        <v>56</v>
      </c>
      <c r="H16" s="42" t="s">
        <v>88</v>
      </c>
    </row>
    <row r="17" spans="7:8" x14ac:dyDescent="0.2">
      <c r="G17" t="s">
        <v>57</v>
      </c>
      <c r="H17" s="42" t="s">
        <v>88</v>
      </c>
    </row>
    <row r="18" spans="7:8" x14ac:dyDescent="0.2">
      <c r="G18" t="s">
        <v>78</v>
      </c>
      <c r="H18" s="42" t="s">
        <v>88</v>
      </c>
    </row>
    <row r="19" spans="7:8" x14ac:dyDescent="0.2">
      <c r="G19" t="s">
        <v>77</v>
      </c>
      <c r="H19" s="42" t="s">
        <v>88</v>
      </c>
    </row>
    <row r="20" spans="7:8" x14ac:dyDescent="0.2">
      <c r="G20" t="s">
        <v>45</v>
      </c>
      <c r="H20" t="s">
        <v>99</v>
      </c>
    </row>
    <row r="21" spans="7:8" x14ac:dyDescent="0.2">
      <c r="G21" t="s">
        <v>47</v>
      </c>
      <c r="H21" s="42" t="s">
        <v>99</v>
      </c>
    </row>
    <row r="22" spans="7:8" x14ac:dyDescent="0.2">
      <c r="G22" t="s">
        <v>20</v>
      </c>
      <c r="H22" s="42" t="s">
        <v>99</v>
      </c>
    </row>
    <row r="23" spans="7:8" x14ac:dyDescent="0.2">
      <c r="G23" t="s">
        <v>21</v>
      </c>
      <c r="H23" s="42" t="s">
        <v>99</v>
      </c>
    </row>
    <row r="24" spans="7:8" x14ac:dyDescent="0.2">
      <c r="G24" t="s">
        <v>52</v>
      </c>
      <c r="H24" s="42" t="s">
        <v>99</v>
      </c>
    </row>
    <row r="25" spans="7:8" x14ac:dyDescent="0.2">
      <c r="G25" t="s">
        <v>100</v>
      </c>
      <c r="H25" s="42" t="s">
        <v>99</v>
      </c>
    </row>
    <row r="26" spans="7:8" x14ac:dyDescent="0.2">
      <c r="G26" t="s">
        <v>49</v>
      </c>
      <c r="H26" s="42" t="s">
        <v>99</v>
      </c>
    </row>
    <row r="27" spans="7:8" x14ac:dyDescent="0.2">
      <c r="G27" t="s">
        <v>82</v>
      </c>
      <c r="H27" s="42" t="s">
        <v>99</v>
      </c>
    </row>
    <row r="28" spans="7:8" x14ac:dyDescent="0.2">
      <c r="G28" t="s">
        <v>83</v>
      </c>
      <c r="H28" s="42" t="s">
        <v>99</v>
      </c>
    </row>
    <row r="29" spans="7:8" x14ac:dyDescent="0.2">
      <c r="G29" t="s">
        <v>84</v>
      </c>
      <c r="H29" s="42" t="s">
        <v>99</v>
      </c>
    </row>
    <row r="30" spans="7:8" x14ac:dyDescent="0.2">
      <c r="G30" t="s">
        <v>48</v>
      </c>
      <c r="H30" s="42" t="s">
        <v>99</v>
      </c>
    </row>
    <row r="31" spans="7:8" x14ac:dyDescent="0.2">
      <c r="G31" t="s">
        <v>103</v>
      </c>
      <c r="H31" s="42" t="s">
        <v>99</v>
      </c>
    </row>
    <row r="32" spans="7:8" x14ac:dyDescent="0.2">
      <c r="G32" t="s">
        <v>104</v>
      </c>
      <c r="H32" s="42" t="s">
        <v>99</v>
      </c>
    </row>
    <row r="33" spans="7:8" x14ac:dyDescent="0.2">
      <c r="G33" t="s">
        <v>105</v>
      </c>
      <c r="H33" s="42" t="s">
        <v>99</v>
      </c>
    </row>
    <row r="34" spans="7:8" x14ac:dyDescent="0.2">
      <c r="G34" t="s">
        <v>106</v>
      </c>
      <c r="H34" s="42" t="s">
        <v>99</v>
      </c>
    </row>
    <row r="35" spans="7:8" x14ac:dyDescent="0.2">
      <c r="G35" t="s">
        <v>107</v>
      </c>
      <c r="H35" s="42" t="s">
        <v>99</v>
      </c>
    </row>
    <row r="36" spans="7:8" x14ac:dyDescent="0.2">
      <c r="G36" t="s">
        <v>108</v>
      </c>
      <c r="H36" s="42" t="s">
        <v>99</v>
      </c>
    </row>
    <row r="37" spans="7:8" x14ac:dyDescent="0.2">
      <c r="G37" t="s">
        <v>109</v>
      </c>
      <c r="H37" s="42" t="s">
        <v>99</v>
      </c>
    </row>
    <row r="38" spans="7:8" x14ac:dyDescent="0.2">
      <c r="G38" t="s">
        <v>110</v>
      </c>
      <c r="H38" s="42" t="s">
        <v>99</v>
      </c>
    </row>
    <row r="39" spans="7:8" x14ac:dyDescent="0.2">
      <c r="G39" t="s">
        <v>5</v>
      </c>
      <c r="H39" t="s">
        <v>6</v>
      </c>
    </row>
    <row r="40" spans="7:8" x14ac:dyDescent="0.2">
      <c r="G40" s="42" t="str">
        <f>'2026'!B80</f>
        <v>Skibsfører</v>
      </c>
      <c r="H40" s="42" t="s">
        <v>6</v>
      </c>
    </row>
    <row r="41" spans="7:8" x14ac:dyDescent="0.2">
      <c r="G41" s="42" t="str">
        <f>'2026'!B81</f>
        <v>Fiskeskipper af 1. grad</v>
      </c>
      <c r="H41" s="42" t="s">
        <v>6</v>
      </c>
    </row>
    <row r="42" spans="7:8" x14ac:dyDescent="0.2">
      <c r="G42" s="42" t="str">
        <f>'2026'!B82</f>
        <v>Skibsassistent (afslutningskursus)</v>
      </c>
      <c r="H42" s="42" t="s">
        <v>6</v>
      </c>
    </row>
  </sheetData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2026</vt:lpstr>
      <vt:lpstr>Opsamlingsark</vt:lpstr>
      <vt:lpstr>Hjælpeark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Ebsen</dc:creator>
  <cp:lastModifiedBy>Carl-Emil Humphrey Vihrenfeldt Røddik</cp:lastModifiedBy>
  <cp:lastPrinted>2023-11-07T15:11:28Z</cp:lastPrinted>
  <dcterms:created xsi:type="dcterms:W3CDTF">2013-09-16T16:26:49Z</dcterms:created>
  <dcterms:modified xsi:type="dcterms:W3CDTF">2026-01-13T13:09:17Z</dcterms:modified>
</cp:coreProperties>
</file>